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440" activeTab="2"/>
  </bookViews>
  <sheets>
    <sheet name="5" sheetId="14" r:id="rId1"/>
    <sheet name="6" sheetId="13" r:id="rId2"/>
    <sheet name="7" sheetId="16" r:id="rId3"/>
    <sheet name="Лист1" sheetId="15" r:id="rId4"/>
  </sheets>
  <externalReferences>
    <externalReference r:id="rId5"/>
  </externalReferences>
  <definedNames>
    <definedName name="_xlnm._FilterDatabase" localSheetId="0" hidden="1">'5'!$A$9:$D$40</definedName>
    <definedName name="_xlnm._FilterDatabase" localSheetId="1" hidden="1">'6'!$A$12:$J$272</definedName>
    <definedName name="_xlnm._FilterDatabase" localSheetId="2" hidden="1">'7'!$A$11:$I$260</definedName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'5'!$A$1:$F$40</definedName>
    <definedName name="_xlnm.Print_Area" localSheetId="1">'6'!$A$1:$I$272</definedName>
    <definedName name="_xlnm.Print_Area" localSheetId="2">'7'!$A$1:$I$260</definedName>
  </definedNames>
  <calcPr calcId="152511" fullCalcOnLoad="1"/>
</workbook>
</file>

<file path=xl/calcChain.xml><?xml version="1.0" encoding="utf-8"?>
<calcChain xmlns="http://schemas.openxmlformats.org/spreadsheetml/2006/main">
  <c r="G20" i="16" l="1"/>
  <c r="G18" i="16"/>
  <c r="G16" i="16"/>
  <c r="G15" i="16"/>
  <c r="G14" i="16"/>
  <c r="G13" i="16" s="1"/>
  <c r="G223" i="16"/>
  <c r="G222" i="16"/>
  <c r="G221" i="16" s="1"/>
  <c r="G220" i="16" s="1"/>
  <c r="G219" i="16" s="1"/>
  <c r="D27" i="14"/>
  <c r="G161" i="13"/>
  <c r="G159" i="13"/>
  <c r="G158" i="13"/>
  <c r="G157" i="13" s="1"/>
  <c r="G156" i="13" s="1"/>
  <c r="G163" i="13"/>
  <c r="I61" i="13"/>
  <c r="I195" i="16" s="1"/>
  <c r="I194" i="16" s="1"/>
  <c r="H195" i="13"/>
  <c r="H194" i="13"/>
  <c r="H193" i="13" s="1"/>
  <c r="H192" i="13" s="1"/>
  <c r="H191" i="13" s="1"/>
  <c r="H217" i="16"/>
  <c r="H216" i="16" s="1"/>
  <c r="H215" i="16" s="1"/>
  <c r="H214" i="16" s="1"/>
  <c r="H213" i="16" s="1"/>
  <c r="I217" i="16"/>
  <c r="I216" i="16"/>
  <c r="I215" i="16" s="1"/>
  <c r="I214" i="16" s="1"/>
  <c r="I213" i="16" s="1"/>
  <c r="G217" i="16"/>
  <c r="G216" i="16" s="1"/>
  <c r="G215" i="16" s="1"/>
  <c r="G214" i="16" s="1"/>
  <c r="G213" i="16" s="1"/>
  <c r="E24" i="14"/>
  <c r="F24" i="14"/>
  <c r="D24" i="14"/>
  <c r="I53" i="13"/>
  <c r="H53" i="13"/>
  <c r="H52" i="13"/>
  <c r="G53" i="13"/>
  <c r="G187" i="16"/>
  <c r="G186" i="16" s="1"/>
  <c r="H102" i="13"/>
  <c r="H101" i="13" s="1"/>
  <c r="H100" i="13" s="1"/>
  <c r="H99" i="13" s="1"/>
  <c r="H98" i="13" s="1"/>
  <c r="I102" i="13"/>
  <c r="I101" i="13"/>
  <c r="I100" i="13" s="1"/>
  <c r="I99" i="13" s="1"/>
  <c r="I98" i="13" s="1"/>
  <c r="G102" i="13"/>
  <c r="G101" i="13" s="1"/>
  <c r="G100" i="13" s="1"/>
  <c r="G99" i="13" s="1"/>
  <c r="G98" i="13" s="1"/>
  <c r="H31" i="13"/>
  <c r="H165" i="16"/>
  <c r="H38" i="13"/>
  <c r="H172" i="16"/>
  <c r="H171" i="16" s="1"/>
  <c r="H170" i="16" s="1"/>
  <c r="H169" i="16" s="1"/>
  <c r="H168" i="16" s="1"/>
  <c r="H167" i="16" s="1"/>
  <c r="I38" i="13"/>
  <c r="I35" i="13" s="1"/>
  <c r="I34" i="13" s="1"/>
  <c r="I33" i="13" s="1"/>
  <c r="F18" i="14" s="1"/>
  <c r="G38" i="13"/>
  <c r="G172" i="16"/>
  <c r="G171" i="16" s="1"/>
  <c r="G170" i="16" s="1"/>
  <c r="G169" i="16" s="1"/>
  <c r="G168" i="16" s="1"/>
  <c r="G167" i="16" s="1"/>
  <c r="I31" i="13"/>
  <c r="G31" i="13"/>
  <c r="G165" i="16"/>
  <c r="H29" i="13"/>
  <c r="I29" i="13"/>
  <c r="I28" i="13" s="1"/>
  <c r="G29" i="13"/>
  <c r="G28" i="13" s="1"/>
  <c r="H26" i="13"/>
  <c r="H160" i="16" s="1"/>
  <c r="H159" i="16" s="1"/>
  <c r="H158" i="16" s="1"/>
  <c r="H157" i="16" s="1"/>
  <c r="H156" i="16" s="1"/>
  <c r="I26" i="13"/>
  <c r="I160" i="16" s="1"/>
  <c r="I159" i="16" s="1"/>
  <c r="I158" i="16" s="1"/>
  <c r="I157" i="16" s="1"/>
  <c r="I156" i="16" s="1"/>
  <c r="G26" i="13"/>
  <c r="G25" i="13" s="1"/>
  <c r="G23" i="13" s="1"/>
  <c r="H20" i="13"/>
  <c r="H19" i="13"/>
  <c r="I20" i="13"/>
  <c r="I19" i="13"/>
  <c r="G20" i="13"/>
  <c r="G154" i="16"/>
  <c r="G153" i="16" s="1"/>
  <c r="H18" i="13"/>
  <c r="H17" i="13" s="1"/>
  <c r="I18" i="13"/>
  <c r="I152" i="16" s="1"/>
  <c r="I151" i="16" s="1"/>
  <c r="G18" i="13"/>
  <c r="G152" i="16"/>
  <c r="G151" i="16" s="1"/>
  <c r="H272" i="13"/>
  <c r="H271" i="13" s="1"/>
  <c r="I272" i="13"/>
  <c r="I76" i="16" s="1"/>
  <c r="I75" i="16" s="1"/>
  <c r="I74" i="16" s="1"/>
  <c r="I73" i="16" s="1"/>
  <c r="I72" i="16" s="1"/>
  <c r="I71" i="16" s="1"/>
  <c r="G265" i="13"/>
  <c r="G272" i="13"/>
  <c r="G271" i="13" s="1"/>
  <c r="H259" i="13"/>
  <c r="H260" i="16" s="1"/>
  <c r="H259" i="16"/>
  <c r="H258" i="16" s="1"/>
  <c r="H257" i="16" s="1"/>
  <c r="H256" i="16" s="1"/>
  <c r="H255" i="16" s="1"/>
  <c r="H254" i="16" s="1"/>
  <c r="I259" i="13"/>
  <c r="I260" i="16" s="1"/>
  <c r="I259" i="16"/>
  <c r="I258" i="16" s="1"/>
  <c r="I257" i="16" s="1"/>
  <c r="I256" i="16" s="1"/>
  <c r="I255" i="16"/>
  <c r="I254" i="16" s="1"/>
  <c r="G259" i="13"/>
  <c r="G258" i="13" s="1"/>
  <c r="G257" i="13"/>
  <c r="G256" i="13" s="1"/>
  <c r="G255" i="13" s="1"/>
  <c r="G254" i="13" s="1"/>
  <c r="G246" i="13"/>
  <c r="G245" i="13" s="1"/>
  <c r="G244" i="13" s="1"/>
  <c r="G243" i="13" s="1"/>
  <c r="H242" i="13"/>
  <c r="H240" i="13" s="1"/>
  <c r="H239" i="13" s="1"/>
  <c r="H238" i="13" s="1"/>
  <c r="I242" i="13"/>
  <c r="I65" i="16" s="1"/>
  <c r="I64" i="16" s="1"/>
  <c r="I63" i="16" s="1"/>
  <c r="I62" i="16"/>
  <c r="G242" i="13"/>
  <c r="G241" i="13"/>
  <c r="H214" i="13"/>
  <c r="I214" i="13"/>
  <c r="I41" i="16" s="1"/>
  <c r="H213" i="13"/>
  <c r="H40" i="16" s="1"/>
  <c r="I213" i="13"/>
  <c r="I40" i="16" s="1"/>
  <c r="G215" i="13"/>
  <c r="G218" i="13"/>
  <c r="G214" i="13"/>
  <c r="G41" i="16" s="1"/>
  <c r="G213" i="13"/>
  <c r="G40" i="16" s="1"/>
  <c r="H206" i="13"/>
  <c r="H204" i="13" s="1"/>
  <c r="H203" i="13"/>
  <c r="H202" i="13" s="1"/>
  <c r="E32" i="14" s="1"/>
  <c r="I206" i="13"/>
  <c r="I34" i="16"/>
  <c r="I33" i="16" s="1"/>
  <c r="I32" i="16"/>
  <c r="I31" i="16" s="1"/>
  <c r="I30" i="16" s="1"/>
  <c r="G206" i="13"/>
  <c r="G34" i="16"/>
  <c r="G33" i="16" s="1"/>
  <c r="G32" i="16"/>
  <c r="G31" i="16" s="1"/>
  <c r="G30" i="16" s="1"/>
  <c r="I195" i="13"/>
  <c r="I194" i="13"/>
  <c r="I193" i="13" s="1"/>
  <c r="I192" i="13"/>
  <c r="I191" i="13" s="1"/>
  <c r="G195" i="13"/>
  <c r="G240" i="16" s="1"/>
  <c r="G239" i="16"/>
  <c r="G238" i="16" s="1"/>
  <c r="G237" i="16" s="1"/>
  <c r="G236" i="16" s="1"/>
  <c r="G235" i="16"/>
  <c r="H190" i="13"/>
  <c r="H189" i="13"/>
  <c r="H188" i="13" s="1"/>
  <c r="I190" i="13"/>
  <c r="I189" i="13" s="1"/>
  <c r="I135" i="16"/>
  <c r="I134" i="16" s="1"/>
  <c r="I133" i="16" s="1"/>
  <c r="G190" i="13"/>
  <c r="G189" i="13"/>
  <c r="G135" i="16" s="1"/>
  <c r="G134" i="16"/>
  <c r="G133" i="16" s="1"/>
  <c r="H187" i="13"/>
  <c r="H186" i="13"/>
  <c r="H131" i="16" s="1"/>
  <c r="H130" i="16"/>
  <c r="I187" i="13"/>
  <c r="I186" i="13"/>
  <c r="I131" i="16" s="1"/>
  <c r="I130" i="16" s="1"/>
  <c r="G187" i="13"/>
  <c r="G132" i="16"/>
  <c r="G131" i="16" s="1"/>
  <c r="G130" i="16"/>
  <c r="G182" i="13"/>
  <c r="G127" i="16"/>
  <c r="G126" i="16" s="1"/>
  <c r="H179" i="13"/>
  <c r="I179" i="13"/>
  <c r="I124" i="16"/>
  <c r="I123" i="16" s="1"/>
  <c r="I122" i="16" s="1"/>
  <c r="G179" i="13"/>
  <c r="G178" i="13"/>
  <c r="G177" i="13" s="1"/>
  <c r="G144" i="13"/>
  <c r="G105" i="16" s="1"/>
  <c r="G104" i="16" s="1"/>
  <c r="G103" i="16" s="1"/>
  <c r="G102" i="16" s="1"/>
  <c r="H128" i="13"/>
  <c r="H127" i="13"/>
  <c r="H126" i="13" s="1"/>
  <c r="H125" i="13"/>
  <c r="I128" i="13"/>
  <c r="I127" i="13"/>
  <c r="I126" i="13" s="1"/>
  <c r="I125" i="13" s="1"/>
  <c r="G129" i="13"/>
  <c r="G140" i="16"/>
  <c r="G139" i="16" s="1"/>
  <c r="G138" i="16"/>
  <c r="G137" i="16" s="1"/>
  <c r="G136" i="16" s="1"/>
  <c r="H110" i="13"/>
  <c r="H108" i="13"/>
  <c r="H107" i="13" s="1"/>
  <c r="I110" i="13"/>
  <c r="I108" i="13" s="1"/>
  <c r="I107" i="13" s="1"/>
  <c r="G110" i="13"/>
  <c r="G82" i="16"/>
  <c r="G81" i="16" s="1"/>
  <c r="G80" i="16"/>
  <c r="G79" i="16" s="1"/>
  <c r="H114" i="13"/>
  <c r="H86" i="16" s="1"/>
  <c r="H85" i="16"/>
  <c r="H84" i="16" s="1"/>
  <c r="H83" i="16" s="1"/>
  <c r="I114" i="13"/>
  <c r="I86" i="16"/>
  <c r="I85" i="16" s="1"/>
  <c r="I84" i="16"/>
  <c r="I83" i="16" s="1"/>
  <c r="G114" i="13"/>
  <c r="G86" i="16" s="1"/>
  <c r="G85" i="16" s="1"/>
  <c r="G84" i="16" s="1"/>
  <c r="G83" i="16" s="1"/>
  <c r="G78" i="16" s="1"/>
  <c r="G77" i="16" s="1"/>
  <c r="H96" i="13"/>
  <c r="I96" i="13"/>
  <c r="G97" i="13"/>
  <c r="G145" i="16"/>
  <c r="G144" i="16" s="1"/>
  <c r="G143" i="16" s="1"/>
  <c r="G142" i="16" s="1"/>
  <c r="G141" i="16" s="1"/>
  <c r="H92" i="13"/>
  <c r="H91" i="13"/>
  <c r="I92" i="13"/>
  <c r="I91" i="13"/>
  <c r="G92" i="13"/>
  <c r="H85" i="13"/>
  <c r="H212" i="16" s="1"/>
  <c r="H84" i="13"/>
  <c r="H211" i="16" s="1"/>
  <c r="F21" i="14"/>
  <c r="F20" i="14" s="1"/>
  <c r="G85" i="13"/>
  <c r="G212" i="16" s="1"/>
  <c r="G84" i="13"/>
  <c r="G83" i="13" s="1"/>
  <c r="H71" i="13"/>
  <c r="H205" i="16" s="1"/>
  <c r="H204" i="16"/>
  <c r="I71" i="13"/>
  <c r="I205" i="16"/>
  <c r="I204" i="16" s="1"/>
  <c r="G71" i="13"/>
  <c r="G205" i="16" s="1"/>
  <c r="G204" i="16"/>
  <c r="H69" i="13"/>
  <c r="H203" i="16"/>
  <c r="H202" i="16" s="1"/>
  <c r="I69" i="13"/>
  <c r="I203" i="16" s="1"/>
  <c r="I202" i="16"/>
  <c r="G69" i="13"/>
  <c r="G68" i="13"/>
  <c r="H67" i="13"/>
  <c r="H201" i="16"/>
  <c r="H200" i="16" s="1"/>
  <c r="I67" i="13"/>
  <c r="I66" i="13" s="1"/>
  <c r="G67" i="13"/>
  <c r="G66" i="13" s="1"/>
  <c r="H65" i="13"/>
  <c r="H199" i="16" s="1"/>
  <c r="H198" i="16"/>
  <c r="I65" i="13"/>
  <c r="I199" i="16"/>
  <c r="I198" i="16" s="1"/>
  <c r="G65" i="13"/>
  <c r="G199" i="16" s="1"/>
  <c r="G198" i="16"/>
  <c r="G63" i="13"/>
  <c r="G62" i="13"/>
  <c r="H61" i="13"/>
  <c r="H195" i="16"/>
  <c r="H194" i="16" s="1"/>
  <c r="G61" i="13"/>
  <c r="G195" i="16" s="1"/>
  <c r="G194" i="16"/>
  <c r="H57" i="13"/>
  <c r="G57" i="13"/>
  <c r="G56" i="13" s="1"/>
  <c r="G191" i="16" s="1"/>
  <c r="G190" i="16" s="1"/>
  <c r="H55" i="13"/>
  <c r="H189" i="16" s="1"/>
  <c r="H188" i="16" s="1"/>
  <c r="G55" i="13"/>
  <c r="G189" i="16"/>
  <c r="G188" i="16" s="1"/>
  <c r="H50" i="13"/>
  <c r="H184" i="16" s="1"/>
  <c r="I50" i="13"/>
  <c r="I184" i="16" s="1"/>
  <c r="G50" i="13"/>
  <c r="G49" i="13" s="1"/>
  <c r="I17" i="13"/>
  <c r="I165" i="16"/>
  <c r="H246" i="16"/>
  <c r="H245" i="16" s="1"/>
  <c r="H244" i="16"/>
  <c r="H243" i="16" s="1"/>
  <c r="H242" i="16" s="1"/>
  <c r="H241" i="16" s="1"/>
  <c r="I246" i="16"/>
  <c r="I245" i="16" s="1"/>
  <c r="I244" i="16" s="1"/>
  <c r="I243" i="16" s="1"/>
  <c r="I242" i="16" s="1"/>
  <c r="I241" i="16" s="1"/>
  <c r="G246" i="16"/>
  <c r="G245" i="16" s="1"/>
  <c r="G244" i="16"/>
  <c r="G243" i="16" s="1"/>
  <c r="G242" i="16" s="1"/>
  <c r="G241" i="16" s="1"/>
  <c r="G59" i="16"/>
  <c r="G51" i="16"/>
  <c r="G43" i="16"/>
  <c r="I91" i="16"/>
  <c r="H91" i="16"/>
  <c r="G91" i="16"/>
  <c r="I89" i="16"/>
  <c r="H89" i="16"/>
  <c r="G89" i="16"/>
  <c r="G87" i="16"/>
  <c r="G265" i="16"/>
  <c r="G264" i="16" s="1"/>
  <c r="G263" i="16" s="1"/>
  <c r="G262" i="16" s="1"/>
  <c r="G261" i="16" s="1"/>
  <c r="G234" i="13"/>
  <c r="G58" i="16"/>
  <c r="G226" i="13"/>
  <c r="G50" i="16"/>
  <c r="E39" i="14"/>
  <c r="F39" i="14"/>
  <c r="H183" i="13"/>
  <c r="H129" i="16"/>
  <c r="H128" i="16" s="1"/>
  <c r="I183" i="13"/>
  <c r="I129" i="16" s="1"/>
  <c r="I128" i="16"/>
  <c r="G264" i="13"/>
  <c r="G263" i="13"/>
  <c r="G262" i="13" s="1"/>
  <c r="I147" i="13"/>
  <c r="H109" i="16"/>
  <c r="H108" i="16"/>
  <c r="G147" i="13"/>
  <c r="H147" i="13"/>
  <c r="E17" i="14"/>
  <c r="F17" i="14"/>
  <c r="H50" i="16"/>
  <c r="G198" i="13"/>
  <c r="G197" i="13" s="1"/>
  <c r="G196" i="13"/>
  <c r="H28" i="13"/>
  <c r="G260" i="16"/>
  <c r="G259" i="16" s="1"/>
  <c r="G258" i="16" s="1"/>
  <c r="G257" i="16" s="1"/>
  <c r="G256" i="16" s="1"/>
  <c r="G255" i="16" s="1"/>
  <c r="G254" i="16" s="1"/>
  <c r="H132" i="16"/>
  <c r="I132" i="16"/>
  <c r="H118" i="16"/>
  <c r="H117" i="16" s="1"/>
  <c r="H116" i="16"/>
  <c r="I118" i="16"/>
  <c r="I117" i="16"/>
  <c r="I116" i="16" s="1"/>
  <c r="G118" i="16"/>
  <c r="G117" i="16" s="1"/>
  <c r="G116" i="16"/>
  <c r="H107" i="16"/>
  <c r="H106" i="16"/>
  <c r="I107" i="16"/>
  <c r="I106" i="16"/>
  <c r="G107" i="16"/>
  <c r="G106" i="16"/>
  <c r="H82" i="16"/>
  <c r="H81" i="16"/>
  <c r="H80" i="16" s="1"/>
  <c r="H79" i="16" s="1"/>
  <c r="H78" i="16" s="1"/>
  <c r="H77" i="16" s="1"/>
  <c r="H70" i="16"/>
  <c r="I70" i="16"/>
  <c r="G70" i="16"/>
  <c r="I56" i="16"/>
  <c r="I50" i="16"/>
  <c r="G203" i="16"/>
  <c r="G202" i="16" s="1"/>
  <c r="H185" i="16"/>
  <c r="I185" i="16"/>
  <c r="G185" i="16"/>
  <c r="H178" i="16"/>
  <c r="H177" i="16"/>
  <c r="H176" i="16" s="1"/>
  <c r="H175" i="16" s="1"/>
  <c r="H174" i="16" s="1"/>
  <c r="H173" i="16" s="1"/>
  <c r="I178" i="16"/>
  <c r="I177" i="16"/>
  <c r="I176" i="16" s="1"/>
  <c r="I175" i="16" s="1"/>
  <c r="I174" i="16" s="1"/>
  <c r="I173" i="16" s="1"/>
  <c r="G178" i="16"/>
  <c r="G177" i="16"/>
  <c r="G176" i="16" s="1"/>
  <c r="G175" i="16" s="1"/>
  <c r="G174" i="16" s="1"/>
  <c r="G173" i="16" s="1"/>
  <c r="H166" i="16"/>
  <c r="I166" i="16"/>
  <c r="G166" i="16"/>
  <c r="H152" i="16"/>
  <c r="H151" i="16" s="1"/>
  <c r="H154" i="16"/>
  <c r="H153" i="16" s="1"/>
  <c r="H56" i="16"/>
  <c r="I58" i="16"/>
  <c r="H58" i="16"/>
  <c r="G56" i="16"/>
  <c r="H48" i="16"/>
  <c r="I48" i="16"/>
  <c r="G48" i="16"/>
  <c r="H49" i="16"/>
  <c r="I49" i="16"/>
  <c r="G49" i="16"/>
  <c r="G57" i="16"/>
  <c r="H57" i="16"/>
  <c r="I57" i="16"/>
  <c r="H169" i="13"/>
  <c r="H115" i="16"/>
  <c r="H114" i="16"/>
  <c r="H113" i="16"/>
  <c r="I169" i="13"/>
  <c r="I115" i="16"/>
  <c r="I114" i="16"/>
  <c r="I113" i="16" s="1"/>
  <c r="I112" i="16" s="1"/>
  <c r="I111" i="16" s="1"/>
  <c r="I110" i="16" s="1"/>
  <c r="H168" i="13"/>
  <c r="I168" i="13"/>
  <c r="G169" i="13"/>
  <c r="G115" i="16" s="1"/>
  <c r="G114" i="16" s="1"/>
  <c r="G113" i="16" s="1"/>
  <c r="G112" i="16" s="1"/>
  <c r="G111" i="16" s="1"/>
  <c r="G110" i="16" s="1"/>
  <c r="G117" i="13"/>
  <c r="G211" i="16"/>
  <c r="G43" i="13"/>
  <c r="G42" i="13" s="1"/>
  <c r="G41" i="13" s="1"/>
  <c r="G40" i="13" s="1"/>
  <c r="H241" i="13"/>
  <c r="H231" i="16"/>
  <c r="I231" i="16"/>
  <c r="G231" i="16"/>
  <c r="G99" i="16"/>
  <c r="G98" i="16"/>
  <c r="G97" i="16" s="1"/>
  <c r="G96" i="16" s="1"/>
  <c r="G95" i="16" s="1"/>
  <c r="E27" i="14"/>
  <c r="G145" i="13"/>
  <c r="G142" i="13"/>
  <c r="G141" i="13" s="1"/>
  <c r="H145" i="13"/>
  <c r="I145" i="13"/>
  <c r="G185" i="13"/>
  <c r="G183" i="13"/>
  <c r="G129" i="16"/>
  <c r="G128" i="16" s="1"/>
  <c r="G133" i="13"/>
  <c r="H133" i="13"/>
  <c r="I133" i="13"/>
  <c r="G30" i="13"/>
  <c r="I251" i="13"/>
  <c r="I250" i="13" s="1"/>
  <c r="I249" i="13" s="1"/>
  <c r="I248" i="13" s="1"/>
  <c r="I216" i="13"/>
  <c r="I172" i="13"/>
  <c r="I171" i="13"/>
  <c r="I137" i="13"/>
  <c r="I136" i="13"/>
  <c r="I135" i="13" s="1"/>
  <c r="I132" i="13" s="1"/>
  <c r="I131" i="13" s="1"/>
  <c r="I130" i="13" s="1"/>
  <c r="I123" i="13"/>
  <c r="I121" i="13"/>
  <c r="I120" i="13"/>
  <c r="I119" i="13" s="1"/>
  <c r="I117" i="13"/>
  <c r="I76" i="13"/>
  <c r="I75" i="13"/>
  <c r="I74" i="13" s="1"/>
  <c r="I73" i="13" s="1"/>
  <c r="I72" i="13" s="1"/>
  <c r="I58" i="13"/>
  <c r="I193" i="16"/>
  <c r="I192" i="16"/>
  <c r="H258" i="13"/>
  <c r="H257" i="13"/>
  <c r="H256" i="13"/>
  <c r="H255" i="13" s="1"/>
  <c r="H254" i="13" s="1"/>
  <c r="H251" i="13"/>
  <c r="H250" i="13"/>
  <c r="H249" i="13"/>
  <c r="H248" i="13" s="1"/>
  <c r="H216" i="13"/>
  <c r="H172" i="13"/>
  <c r="H171" i="13" s="1"/>
  <c r="H167" i="13" s="1"/>
  <c r="H137" i="13"/>
  <c r="H136" i="13"/>
  <c r="H135" i="13" s="1"/>
  <c r="H132" i="13" s="1"/>
  <c r="H131" i="13" s="1"/>
  <c r="H130" i="13" s="1"/>
  <c r="H123" i="13"/>
  <c r="H121" i="13"/>
  <c r="H120" i="13" s="1"/>
  <c r="H119" i="13" s="1"/>
  <c r="H117" i="13"/>
  <c r="H109" i="13"/>
  <c r="H76" i="13"/>
  <c r="H75" i="13"/>
  <c r="H74" i="13" s="1"/>
  <c r="H73" i="13" s="1"/>
  <c r="H72" i="13" s="1"/>
  <c r="H68" i="13"/>
  <c r="H58" i="13"/>
  <c r="H193" i="16"/>
  <c r="H192" i="16" s="1"/>
  <c r="H56" i="13"/>
  <c r="H191" i="16" s="1"/>
  <c r="H190" i="16" s="1"/>
  <c r="G168" i="13"/>
  <c r="G136" i="13"/>
  <c r="G135" i="13" s="1"/>
  <c r="G132" i="13" s="1"/>
  <c r="G131" i="13" s="1"/>
  <c r="G130" i="13" s="1"/>
  <c r="G251" i="13"/>
  <c r="G250" i="13" s="1"/>
  <c r="G249" i="13" s="1"/>
  <c r="G248" i="13" s="1"/>
  <c r="G172" i="13"/>
  <c r="G171" i="13" s="1"/>
  <c r="G167" i="13" s="1"/>
  <c r="G58" i="13"/>
  <c r="G193" i="16" s="1"/>
  <c r="G192" i="16" s="1"/>
  <c r="G123" i="13"/>
  <c r="G121" i="13"/>
  <c r="G216" i="13"/>
  <c r="G116" i="13"/>
  <c r="G115" i="13" s="1"/>
  <c r="G76" i="13"/>
  <c r="G75" i="13" s="1"/>
  <c r="G74" i="13" s="1"/>
  <c r="G73" i="13" s="1"/>
  <c r="G72" i="13" s="1"/>
  <c r="G109" i="13"/>
  <c r="I116" i="13"/>
  <c r="I115" i="13" s="1"/>
  <c r="I230" i="13"/>
  <c r="I229" i="13" s="1"/>
  <c r="I228" i="13" s="1"/>
  <c r="H116" i="13"/>
  <c r="H115" i="13"/>
  <c r="G240" i="13"/>
  <c r="G239" i="13"/>
  <c r="I222" i="13"/>
  <c r="I221" i="13"/>
  <c r="I220" i="13" s="1"/>
  <c r="H163" i="16"/>
  <c r="H162" i="16" s="1"/>
  <c r="H161" i="16" s="1"/>
  <c r="H155" i="16" s="1"/>
  <c r="I109" i="16"/>
  <c r="I108" i="16" s="1"/>
  <c r="G109" i="16"/>
  <c r="G108" i="16" s="1"/>
  <c r="I205" i="13"/>
  <c r="I113" i="13"/>
  <c r="I112" i="13"/>
  <c r="I111" i="13" s="1"/>
  <c r="H113" i="13"/>
  <c r="H112" i="13" s="1"/>
  <c r="H111" i="13" s="1"/>
  <c r="G28" i="16"/>
  <c r="G27" i="16"/>
  <c r="G26" i="16" s="1"/>
  <c r="G25" i="16" s="1"/>
  <c r="G24" i="16" s="1"/>
  <c r="G23" i="16" s="1"/>
  <c r="G22" i="16" s="1"/>
  <c r="I87" i="16"/>
  <c r="H87" i="16"/>
  <c r="G201" i="16"/>
  <c r="G200" i="16" s="1"/>
  <c r="H37" i="13"/>
  <c r="H36" i="13" s="1"/>
  <c r="I30" i="13"/>
  <c r="H222" i="13"/>
  <c r="H221" i="13"/>
  <c r="H220" i="13" s="1"/>
  <c r="H230" i="13"/>
  <c r="H229" i="13" s="1"/>
  <c r="H228" i="13" s="1"/>
  <c r="G222" i="13"/>
  <c r="G221" i="13"/>
  <c r="G220" i="13" s="1"/>
  <c r="G230" i="13"/>
  <c r="G229" i="13" s="1"/>
  <c r="G228" i="13" s="1"/>
  <c r="H41" i="16"/>
  <c r="H155" i="13"/>
  <c r="H151" i="13" s="1"/>
  <c r="H150" i="13" s="1"/>
  <c r="H149" i="13" s="1"/>
  <c r="G155" i="13"/>
  <c r="G154" i="13" s="1"/>
  <c r="I155" i="13"/>
  <c r="I234" i="16"/>
  <c r="I233" i="16"/>
  <c r="I230" i="16"/>
  <c r="I229" i="16" s="1"/>
  <c r="I228" i="16" s="1"/>
  <c r="I227" i="16" s="1"/>
  <c r="G151" i="13"/>
  <c r="G150" i="13" s="1"/>
  <c r="G149" i="13" s="1"/>
  <c r="G163" i="16"/>
  <c r="G162" i="16"/>
  <c r="I172" i="16"/>
  <c r="I171" i="16"/>
  <c r="I170" i="16" s="1"/>
  <c r="I169" i="16" s="1"/>
  <c r="I168" i="16" s="1"/>
  <c r="I167" i="16" s="1"/>
  <c r="H90" i="13"/>
  <c r="H89" i="13"/>
  <c r="H88" i="13" s="1"/>
  <c r="H87" i="13" s="1"/>
  <c r="G128" i="13"/>
  <c r="G127" i="13"/>
  <c r="G126" i="13" s="1"/>
  <c r="G125" i="13" s="1"/>
  <c r="H185" i="13"/>
  <c r="G90" i="13"/>
  <c r="G89" i="13" s="1"/>
  <c r="G88" i="13" s="1"/>
  <c r="G91" i="13"/>
  <c r="I28" i="16"/>
  <c r="I27" i="16" s="1"/>
  <c r="I26" i="16" s="1"/>
  <c r="I25" i="16" s="1"/>
  <c r="I24" i="16" s="1"/>
  <c r="I23" i="16" s="1"/>
  <c r="I22" i="16" s="1"/>
  <c r="G181" i="13"/>
  <c r="H187" i="16"/>
  <c r="H186" i="16"/>
  <c r="I52" i="13"/>
  <c r="H215" i="13"/>
  <c r="H42" i="16" s="1"/>
  <c r="H39" i="16" s="1"/>
  <c r="H38" i="16" s="1"/>
  <c r="I187" i="16"/>
  <c r="I186" i="16" s="1"/>
  <c r="I55" i="13"/>
  <c r="I189" i="16" s="1"/>
  <c r="I188" i="16" s="1"/>
  <c r="I57" i="13"/>
  <c r="I56" i="13"/>
  <c r="I191" i="16" s="1"/>
  <c r="I190" i="16" s="1"/>
  <c r="H144" i="13"/>
  <c r="H105" i="16"/>
  <c r="H104" i="16" s="1"/>
  <c r="H103" i="16" s="1"/>
  <c r="H102" i="16" s="1"/>
  <c r="I144" i="13"/>
  <c r="I142" i="13" s="1"/>
  <c r="I141" i="13" s="1"/>
  <c r="I140" i="13" s="1"/>
  <c r="I182" i="13"/>
  <c r="I181" i="13" s="1"/>
  <c r="H182" i="13"/>
  <c r="H127" i="16" s="1"/>
  <c r="I215" i="13"/>
  <c r="I42" i="16" s="1"/>
  <c r="I39" i="16" s="1"/>
  <c r="I38" i="16" s="1"/>
  <c r="I37" i="16" s="1"/>
  <c r="I246" i="13"/>
  <c r="I245" i="13" s="1"/>
  <c r="I244" i="13" s="1"/>
  <c r="I243" i="13" s="1"/>
  <c r="H246" i="13"/>
  <c r="H245" i="13" s="1"/>
  <c r="H244" i="13" s="1"/>
  <c r="H243" i="13" s="1"/>
  <c r="H237" i="13" s="1"/>
  <c r="E35" i="14" s="1"/>
  <c r="I69" i="16"/>
  <c r="I63" i="13"/>
  <c r="I197" i="16"/>
  <c r="I196" i="16" s="1"/>
  <c r="H63" i="13"/>
  <c r="H62" i="13" s="1"/>
  <c r="G194" i="13"/>
  <c r="G193" i="13" s="1"/>
  <c r="G192" i="13" s="1"/>
  <c r="G191" i="13" s="1"/>
  <c r="I151" i="13"/>
  <c r="I150" i="13" s="1"/>
  <c r="I149" i="13" s="1"/>
  <c r="G120" i="13"/>
  <c r="G119" i="13"/>
  <c r="I90" i="13"/>
  <c r="I89" i="13"/>
  <c r="I88" i="13" s="1"/>
  <c r="I87" i="13" s="1"/>
  <c r="H234" i="16"/>
  <c r="H233" i="16"/>
  <c r="H230" i="16" s="1"/>
  <c r="H229" i="16" s="1"/>
  <c r="H228" i="16" s="1"/>
  <c r="H227" i="16" s="1"/>
  <c r="G37" i="13"/>
  <c r="G36" i="13"/>
  <c r="I64" i="13"/>
  <c r="G96" i="13"/>
  <c r="G95" i="13" s="1"/>
  <c r="G94" i="13" s="1"/>
  <c r="G93" i="13" s="1"/>
  <c r="G64" i="13"/>
  <c r="I49" i="13"/>
  <c r="I127" i="16"/>
  <c r="I126" i="16" s="1"/>
  <c r="I125" i="16" s="1"/>
  <c r="I62" i="13"/>
  <c r="H142" i="13"/>
  <c r="H141" i="13"/>
  <c r="H140" i="13" s="1"/>
  <c r="H47" i="16"/>
  <c r="H46" i="16"/>
  <c r="H45" i="16" s="1"/>
  <c r="G164" i="16"/>
  <c r="G161" i="16" s="1"/>
  <c r="H55" i="16"/>
  <c r="H54" i="16" s="1"/>
  <c r="H53" i="16" s="1"/>
  <c r="G253" i="13"/>
  <c r="D37" i="14"/>
  <c r="D36" i="14"/>
  <c r="I183" i="16"/>
  <c r="G60" i="13"/>
  <c r="G54" i="13"/>
  <c r="I143" i="13"/>
  <c r="I60" i="13"/>
  <c r="I109" i="13"/>
  <c r="H64" i="13"/>
  <c r="I154" i="16"/>
  <c r="I153" i="16"/>
  <c r="G17" i="13"/>
  <c r="H269" i="13"/>
  <c r="H267" i="13"/>
  <c r="G205" i="13"/>
  <c r="G204" i="13"/>
  <c r="G203" i="13" s="1"/>
  <c r="G202" i="13" s="1"/>
  <c r="D32" i="14" s="1"/>
  <c r="H25" i="13"/>
  <c r="H23" i="13"/>
  <c r="I204" i="13"/>
  <c r="I203" i="13"/>
  <c r="I202" i="13" s="1"/>
  <c r="F32" i="14" s="1"/>
  <c r="G186" i="13"/>
  <c r="G176" i="13"/>
  <c r="H112" i="16"/>
  <c r="H111" i="16"/>
  <c r="H110" i="16" s="1"/>
  <c r="G55" i="16"/>
  <c r="I55" i="16"/>
  <c r="I54" i="16"/>
  <c r="I53" i="16" s="1"/>
  <c r="H65" i="16"/>
  <c r="H64" i="16"/>
  <c r="H63" i="16" s="1"/>
  <c r="H62" i="16" s="1"/>
  <c r="H76" i="16"/>
  <c r="H75" i="16"/>
  <c r="H74" i="16" s="1"/>
  <c r="H73" i="16" s="1"/>
  <c r="H72" i="16" s="1"/>
  <c r="H71" i="16" s="1"/>
  <c r="G124" i="16"/>
  <c r="G123" i="16"/>
  <c r="G122" i="16" s="1"/>
  <c r="I240" i="16"/>
  <c r="I239" i="16" s="1"/>
  <c r="I238" i="16" s="1"/>
  <c r="I237" i="16" s="1"/>
  <c r="I236" i="16" s="1"/>
  <c r="I235" i="16" s="1"/>
  <c r="G82" i="13"/>
  <c r="G81" i="13" s="1"/>
  <c r="G80" i="13" s="1"/>
  <c r="G79" i="13" s="1"/>
  <c r="D21" i="14" s="1"/>
  <c r="D20" i="14" s="1"/>
  <c r="H16" i="13"/>
  <c r="H15" i="13"/>
  <c r="H14" i="13"/>
  <c r="E15" i="14"/>
  <c r="G261" i="13"/>
  <c r="D39" i="14"/>
  <c r="G210" i="16"/>
  <c r="G209" i="16" s="1"/>
  <c r="G208" i="16" s="1"/>
  <c r="G207" i="16" s="1"/>
  <c r="G206" i="16" s="1"/>
  <c r="G212" i="13"/>
  <c r="G211" i="13" s="1"/>
  <c r="G210" i="13" s="1"/>
  <c r="G209" i="13" s="1"/>
  <c r="G208" i="13" s="1"/>
  <c r="D34" i="14" s="1"/>
  <c r="G188" i="13"/>
  <c r="H197" i="16"/>
  <c r="H196" i="16"/>
  <c r="H212" i="13"/>
  <c r="H211" i="13" s="1"/>
  <c r="H210" i="13" s="1"/>
  <c r="H209" i="13" s="1"/>
  <c r="H208" i="13" s="1"/>
  <c r="G52" i="13"/>
  <c r="H60" i="13"/>
  <c r="G35" i="13"/>
  <c r="G34" i="13"/>
  <c r="G33" i="13" s="1"/>
  <c r="D18" i="14" s="1"/>
  <c r="I163" i="16"/>
  <c r="I162" i="16"/>
  <c r="H205" i="13"/>
  <c r="H181" i="13"/>
  <c r="H135" i="16"/>
  <c r="H134" i="16"/>
  <c r="H133" i="16" s="1"/>
  <c r="H66" i="13"/>
  <c r="H28" i="16"/>
  <c r="H27" i="16"/>
  <c r="H26" i="16" s="1"/>
  <c r="H25" i="16" s="1"/>
  <c r="H24" i="16" s="1"/>
  <c r="H23" i="16" s="1"/>
  <c r="H22" i="16" s="1"/>
  <c r="I201" i="16"/>
  <c r="I200" i="16"/>
  <c r="I241" i="13"/>
  <c r="G42" i="16"/>
  <c r="G39" i="16"/>
  <c r="G38" i="16" s="1"/>
  <c r="G37" i="16" s="1"/>
  <c r="I25" i="13"/>
  <c r="I23" i="13"/>
  <c r="I24" i="13" s="1"/>
  <c r="H35" i="13"/>
  <c r="H34" i="13" s="1"/>
  <c r="H33" i="13" s="1"/>
  <c r="E18" i="14" s="1"/>
  <c r="I70" i="13"/>
  <c r="I167" i="13"/>
  <c r="I258" i="13"/>
  <c r="I257" i="13"/>
  <c r="I256" i="13" s="1"/>
  <c r="I255" i="13" s="1"/>
  <c r="I254" i="13" s="1"/>
  <c r="H54" i="13"/>
  <c r="G108" i="13"/>
  <c r="G107" i="13" s="1"/>
  <c r="G47" i="16"/>
  <c r="G46" i="16" s="1"/>
  <c r="G45" i="16" s="1"/>
  <c r="G197" i="16"/>
  <c r="G196" i="16"/>
  <c r="G69" i="16"/>
  <c r="G68" i="16"/>
  <c r="G67" i="16" s="1"/>
  <c r="G66" i="16" s="1"/>
  <c r="I164" i="16"/>
  <c r="H183" i="16"/>
  <c r="G27" i="13"/>
  <c r="I150" i="16"/>
  <c r="I149" i="16"/>
  <c r="I148" i="16" s="1"/>
  <c r="H210" i="16"/>
  <c r="H209" i="16" s="1"/>
  <c r="H208" i="16" s="1"/>
  <c r="H207" i="16" s="1"/>
  <c r="H206" i="16" s="1"/>
  <c r="G150" i="16"/>
  <c r="G149" i="16"/>
  <c r="G148" i="16" s="1"/>
  <c r="H164" i="16"/>
  <c r="G121" i="16"/>
  <c r="G120" i="16"/>
  <c r="G119" i="16" s="1"/>
  <c r="I121" i="16"/>
  <c r="I120" i="16" s="1"/>
  <c r="I119" i="16" s="1"/>
  <c r="I54" i="13"/>
  <c r="G76" i="16"/>
  <c r="G75" i="16"/>
  <c r="G74" i="16" s="1"/>
  <c r="G73" i="16" s="1"/>
  <c r="G72" i="16" s="1"/>
  <c r="G71" i="16" s="1"/>
  <c r="I188" i="13"/>
  <c r="I212" i="13"/>
  <c r="I211" i="13" s="1"/>
  <c r="I210" i="13" s="1"/>
  <c r="I209" i="13" s="1"/>
  <c r="I208" i="13" s="1"/>
  <c r="I185" i="13"/>
  <c r="I161" i="16"/>
  <c r="I155" i="16" s="1"/>
  <c r="H83" i="13"/>
  <c r="H82" i="13" s="1"/>
  <c r="H81" i="13" s="1"/>
  <c r="H80" i="13" s="1"/>
  <c r="H79" i="13" s="1"/>
  <c r="E21" i="14" s="1"/>
  <c r="E20" i="14" s="1"/>
  <c r="G234" i="16"/>
  <c r="G233" i="16"/>
  <c r="G230" i="16" s="1"/>
  <c r="G229" i="16" s="1"/>
  <c r="G228" i="16" s="1"/>
  <c r="G227" i="16" s="1"/>
  <c r="G226" i="16" s="1"/>
  <c r="G180" i="13"/>
  <c r="G175" i="13" s="1"/>
  <c r="G174" i="13" s="1"/>
  <c r="D31" i="14" s="1"/>
  <c r="I180" i="13"/>
  <c r="I16" i="13"/>
  <c r="I15" i="13"/>
  <c r="I14" i="13" s="1"/>
  <c r="F15" i="14" s="1"/>
  <c r="H154" i="13"/>
  <c r="I105" i="16"/>
  <c r="I104" i="16" s="1"/>
  <c r="I103" i="16" s="1"/>
  <c r="I102" i="16" s="1"/>
  <c r="I68" i="16"/>
  <c r="I67" i="16" s="1"/>
  <c r="I66" i="16" s="1"/>
  <c r="I61" i="16" s="1"/>
  <c r="H37" i="16"/>
  <c r="H34" i="16"/>
  <c r="H33" i="16"/>
  <c r="H32" i="16" s="1"/>
  <c r="H31" i="16" s="1"/>
  <c r="H30" i="16" s="1"/>
  <c r="G70" i="13"/>
  <c r="G47" i="13" s="1"/>
  <c r="I82" i="16"/>
  <c r="I81" i="16" s="1"/>
  <c r="I80" i="16" s="1"/>
  <c r="I79" i="16" s="1"/>
  <c r="I78" i="16" s="1"/>
  <c r="I77" i="16" s="1"/>
  <c r="I68" i="13"/>
  <c r="I37" i="13"/>
  <c r="I36" i="13"/>
  <c r="I226" i="16"/>
  <c r="H30" i="13"/>
  <c r="H27" i="13" s="1"/>
  <c r="H22" i="13" s="1"/>
  <c r="H21" i="13" s="1"/>
  <c r="G113" i="13"/>
  <c r="G112" i="13" s="1"/>
  <c r="G111" i="13" s="1"/>
  <c r="G106" i="13" s="1"/>
  <c r="G105" i="13" s="1"/>
  <c r="G19" i="13"/>
  <c r="G16" i="13"/>
  <c r="G15" i="13" s="1"/>
  <c r="G14" i="13" s="1"/>
  <c r="I178" i="13"/>
  <c r="I240" i="13"/>
  <c r="I239" i="13"/>
  <c r="I238" i="13" s="1"/>
  <c r="I269" i="13"/>
  <c r="I267" i="13" s="1"/>
  <c r="G143" i="13"/>
  <c r="H70" i="13"/>
  <c r="I271" i="13"/>
  <c r="H49" i="13"/>
  <c r="H47" i="13"/>
  <c r="I47" i="16"/>
  <c r="I46" i="16"/>
  <c r="I45" i="16" s="1"/>
  <c r="I36" i="16" s="1"/>
  <c r="I35" i="16" s="1"/>
  <c r="I29" i="16" s="1"/>
  <c r="G54" i="16"/>
  <c r="G53" i="16" s="1"/>
  <c r="G36" i="16" s="1"/>
  <c r="G160" i="16"/>
  <c r="G159" i="16"/>
  <c r="G158" i="16" s="1"/>
  <c r="G157" i="16" s="1"/>
  <c r="G156" i="16" s="1"/>
  <c r="G155" i="16" s="1"/>
  <c r="G147" i="16" s="1"/>
  <c r="G146" i="16" s="1"/>
  <c r="G184" i="16"/>
  <c r="G183" i="16" s="1"/>
  <c r="G182" i="16" s="1"/>
  <c r="G181" i="16" s="1"/>
  <c r="G180" i="16" s="1"/>
  <c r="G179" i="16" s="1"/>
  <c r="G65" i="16"/>
  <c r="G64" i="16" s="1"/>
  <c r="G63" i="16" s="1"/>
  <c r="G62" i="16" s="1"/>
  <c r="G61" i="16" s="1"/>
  <c r="H240" i="16"/>
  <c r="H239" i="16" s="1"/>
  <c r="H238" i="16" s="1"/>
  <c r="H237" i="16" s="1"/>
  <c r="H236" i="16" s="1"/>
  <c r="H235" i="16" s="1"/>
  <c r="H226" i="16" s="1"/>
  <c r="I27" i="13"/>
  <c r="I22" i="13"/>
  <c r="I21" i="13" s="1"/>
  <c r="H126" i="16"/>
  <c r="H125" i="16"/>
  <c r="E23" i="14"/>
  <c r="E22" i="14"/>
  <c r="H86" i="13"/>
  <c r="E40" i="14"/>
  <c r="E38" i="14" s="1"/>
  <c r="H260" i="13"/>
  <c r="H270" i="13"/>
  <c r="H268" i="13"/>
  <c r="G87" i="13"/>
  <c r="H139" i="13"/>
  <c r="E29" i="14"/>
  <c r="H106" i="13"/>
  <c r="H105" i="13"/>
  <c r="E26" i="14" s="1"/>
  <c r="E25" i="14" s="1"/>
  <c r="I86" i="13"/>
  <c r="F23" i="14"/>
  <c r="F22" i="14" s="1"/>
  <c r="G238" i="13"/>
  <c r="G237" i="13"/>
  <c r="H24" i="13"/>
  <c r="E37" i="14"/>
  <c r="E36" i="14"/>
  <c r="H253" i="13"/>
  <c r="G270" i="13"/>
  <c r="G269" i="13" s="1"/>
  <c r="G267" i="13" s="1"/>
  <c r="G268" i="13"/>
  <c r="G24" i="13"/>
  <c r="G22" i="13"/>
  <c r="G21" i="13"/>
  <c r="I47" i="13"/>
  <c r="G125" i="16"/>
  <c r="I139" i="13"/>
  <c r="H180" i="13"/>
  <c r="H69" i="16"/>
  <c r="H68" i="16" s="1"/>
  <c r="H67" i="16" s="1"/>
  <c r="H66" i="16" s="1"/>
  <c r="H61" i="16" s="1"/>
  <c r="H35" i="16" s="1"/>
  <c r="H143" i="13"/>
  <c r="I154" i="13"/>
  <c r="G101" i="16"/>
  <c r="I101" i="16"/>
  <c r="F29" i="14"/>
  <c r="G165" i="13"/>
  <c r="G166" i="13"/>
  <c r="H165" i="13"/>
  <c r="E30" i="14"/>
  <c r="H166" i="13"/>
  <c r="I165" i="13"/>
  <c r="F30" i="14" s="1"/>
  <c r="I166" i="13"/>
  <c r="H182" i="16"/>
  <c r="H181" i="16"/>
  <c r="H180" i="16" s="1"/>
  <c r="H179" i="16" s="1"/>
  <c r="H36" i="16"/>
  <c r="I182" i="16"/>
  <c r="I181" i="16"/>
  <c r="I180" i="16" s="1"/>
  <c r="I179" i="16" s="1"/>
  <c r="I147" i="16" s="1"/>
  <c r="I146" i="16" s="1"/>
  <c r="H104" i="13"/>
  <c r="I270" i="13"/>
  <c r="I268" i="13"/>
  <c r="F34" i="14"/>
  <c r="H46" i="13"/>
  <c r="H45" i="13" s="1"/>
  <c r="E19" i="14" s="1"/>
  <c r="H48" i="13"/>
  <c r="I177" i="13"/>
  <c r="I175" i="13" s="1"/>
  <c r="I174" i="13" s="1"/>
  <c r="I176" i="13"/>
  <c r="I237" i="13"/>
  <c r="F35" i="14"/>
  <c r="I48" i="13"/>
  <c r="I46" i="13"/>
  <c r="I45" i="13" s="1"/>
  <c r="F19" i="14" s="1"/>
  <c r="D23" i="14"/>
  <c r="D22" i="14"/>
  <c r="G86" i="13"/>
  <c r="D16" i="14"/>
  <c r="D35" i="14"/>
  <c r="D33" i="14"/>
  <c r="G207" i="13"/>
  <c r="D30" i="14"/>
  <c r="I207" i="13"/>
  <c r="F33" i="14"/>
  <c r="F28" i="14" l="1"/>
  <c r="D40" i="14"/>
  <c r="D38" i="14" s="1"/>
  <c r="G260" i="13"/>
  <c r="G35" i="16"/>
  <c r="G29" i="16" s="1"/>
  <c r="G11" i="16" s="1"/>
  <c r="F40" i="14"/>
  <c r="F38" i="14" s="1"/>
  <c r="I260" i="13"/>
  <c r="D15" i="14"/>
  <c r="D26" i="14"/>
  <c r="D25" i="14" s="1"/>
  <c r="G104" i="13"/>
  <c r="H29" i="16"/>
  <c r="F31" i="14"/>
  <c r="I138" i="13"/>
  <c r="F16" i="14"/>
  <c r="F14" i="14" s="1"/>
  <c r="I13" i="13"/>
  <c r="I11" i="16"/>
  <c r="I12" i="16"/>
  <c r="E16" i="14"/>
  <c r="E14" i="14" s="1"/>
  <c r="H13" i="13"/>
  <c r="G46" i="13"/>
  <c r="G45" i="13" s="1"/>
  <c r="D19" i="14" s="1"/>
  <c r="G48" i="13"/>
  <c r="H207" i="13"/>
  <c r="E34" i="14"/>
  <c r="E33" i="14" s="1"/>
  <c r="G12" i="16"/>
  <c r="G139" i="13"/>
  <c r="G140" i="13"/>
  <c r="H150" i="16"/>
  <c r="H149" i="16" s="1"/>
  <c r="H148" i="16" s="1"/>
  <c r="H147" i="16" s="1"/>
  <c r="H146" i="16" s="1"/>
  <c r="I106" i="13"/>
  <c r="I105" i="13" s="1"/>
  <c r="F37" i="14"/>
  <c r="F36" i="14" s="1"/>
  <c r="I253" i="13"/>
  <c r="G39" i="13"/>
  <c r="D17" i="14"/>
  <c r="H178" i="13"/>
  <c r="H124" i="16"/>
  <c r="D29" i="14" l="1"/>
  <c r="D28" i="14" s="1"/>
  <c r="G138" i="13"/>
  <c r="H123" i="16"/>
  <c r="H122" i="16" s="1"/>
  <c r="H121" i="16"/>
  <c r="H120" i="16" s="1"/>
  <c r="H119" i="16" s="1"/>
  <c r="H101" i="16" s="1"/>
  <c r="F26" i="14"/>
  <c r="F25" i="14" s="1"/>
  <c r="I104" i="13"/>
  <c r="F13" i="14"/>
  <c r="G13" i="13"/>
  <c r="G12" i="13" s="1"/>
  <c r="H177" i="13"/>
  <c r="H175" i="13" s="1"/>
  <c r="H174" i="13" s="1"/>
  <c r="H176" i="13"/>
  <c r="I12" i="13"/>
  <c r="H11" i="16"/>
  <c r="H12" i="16"/>
  <c r="D14" i="14"/>
  <c r="D13" i="14" s="1"/>
  <c r="E31" i="14" l="1"/>
  <c r="E28" i="14" s="1"/>
  <c r="E13" i="14" s="1"/>
  <c r="H138" i="13"/>
  <c r="H12" i="13" s="1"/>
</calcChain>
</file>

<file path=xl/sharedStrings.xml><?xml version="1.0" encoding="utf-8"?>
<sst xmlns="http://schemas.openxmlformats.org/spreadsheetml/2006/main" count="2205" uniqueCount="308">
  <si>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</si>
  <si>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</si>
  <si>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</si>
  <si>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</si>
  <si>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</si>
  <si>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</si>
  <si>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</si>
  <si>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</si>
  <si>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</si>
  <si>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</si>
  <si>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</si>
  <si>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</si>
  <si>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</si>
  <si>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</si>
  <si>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</si>
  <si>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</si>
  <si>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</si>
  <si>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</si>
  <si>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</si>
  <si>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</si>
  <si>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</si>
  <si>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</si>
  <si>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</si>
  <si>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</si>
  <si>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</si>
  <si>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</si>
  <si>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</si>
  <si>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</si>
  <si>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</si>
  <si>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</si>
  <si>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</si>
  <si>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</si>
  <si>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</si>
  <si>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</si>
  <si>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</si>
  <si>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</si>
  <si>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</si>
  <si>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</si>
  <si>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</si>
  <si>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</si>
  <si>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</si>
  <si>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</si>
  <si>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</si>
  <si>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</si>
  <si>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</si>
  <si>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</si>
  <si>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</si>
  <si>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</si>
  <si>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</si>
  <si>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</si>
  <si>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</si>
  <si>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</si>
  <si>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</si>
  <si>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</si>
  <si>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</si>
  <si>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</si>
  <si>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</si>
  <si>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</si>
  <si>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</si>
  <si>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</si>
  <si>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</si>
  <si>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</si>
  <si>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</si>
  <si>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</si>
  <si>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</si>
  <si>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</si>
  <si>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</si>
  <si>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</si>
  <si>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</si>
  <si>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</si>
  <si>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</si>
  <si>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</si>
  <si>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</si>
  <si>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</si>
  <si>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</si>
  <si>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</si>
  <si>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</si>
  <si>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</si>
  <si>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</si>
  <si>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</si>
  <si>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</si>
  <si>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</si>
  <si>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</si>
  <si>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</si>
  <si>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</si>
  <si>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</si>
  <si>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</si>
  <si>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</si>
  <si>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</si>
  <si>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</si>
  <si>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</si>
  <si>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</si>
  <si>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</si>
  <si>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</si>
  <si>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</si>
  <si>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</si>
  <si>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</si>
  <si>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</si>
  <si>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</si>
  <si>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</si>
  <si>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</si>
  <si>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</si>
  <si>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</si>
  <si>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</si>
  <si>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</si>
  <si>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</si>
  <si>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</si>
  <si>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</si>
  <si>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</si>
  <si>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</si>
  <si>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</si>
  <si>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</si>
  <si>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</si>
  <si>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</si>
  <si>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</si>
  <si>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</si>
  <si>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</si>
  <si>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</si>
  <si>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</si>
  <si>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</si>
  <si>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</si>
  <si>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</si>
  <si>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</si>
  <si>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</si>
  <si>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</si>
  <si>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</si>
  <si>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</si>
  <si>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</si>
  <si>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</si>
  <si>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</si>
  <si>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</si>
  <si>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</si>
  <si>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</si>
  <si>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</si>
  <si>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</si>
  <si>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</si>
  <si>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</si>
  <si>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</si>
  <si>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</si>
  <si>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</si>
  <si>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</si>
  <si>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</si>
  <si>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</si>
  <si>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</si>
  <si>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</si>
  <si>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</si>
  <si>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</si>
  <si>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</si>
  <si>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</si>
  <si>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</si>
  <si>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</si>
  <si>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</si>
  <si>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</si>
  <si>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</si>
  <si>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</si>
  <si>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</si>
  <si>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</si>
  <si>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</si>
  <si>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</si>
  <si>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</si>
  <si>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</si>
  <si>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</si>
  <si>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</si>
  <si>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</si>
  <si>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</si>
  <si>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</si>
  <si>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</si>
  <si>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</si>
  <si>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</si>
  <si>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</si>
  <si>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</si>
  <si>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</si>
  <si>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</si>
  <si>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</si>
  <si>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</si>
  <si>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</si>
  <si>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</si>
  <si>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</si>
  <si>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</si>
  <si>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</si>
  <si>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</si>
  <si>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</si>
  <si>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</si>
  <si>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</si>
  <si>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</si>
  <si>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</si>
  <si>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</si>
  <si>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</si>
  <si>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</si>
  <si>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</si>
  <si>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</si>
  <si>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</si>
  <si>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</si>
  <si>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</si>
  <si>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</si>
  <si>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</si>
  <si>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</si>
  <si>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</si>
  <si>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</si>
  <si>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</si>
  <si>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</si>
  <si>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</si>
  <si>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</si>
  <si>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</si>
  <si>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</si>
  <si>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</si>
  <si>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</si>
  <si>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</si>
  <si>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</si>
  <si>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</si>
  <si>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</si>
  <si>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</si>
  <si>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</si>
  <si>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</si>
  <si>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</si>
  <si>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</si>
  <si>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</si>
  <si>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</si>
  <si>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</si>
  <si>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</si>
  <si>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</si>
  <si>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</si>
  <si>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</si>
  <si>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</si>
  <si>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</si>
  <si>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</si>
  <si>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</si>
  <si>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</si>
  <si>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</si>
  <si>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</si>
  <si>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</si>
  <si>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</si>
  <si>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</si>
  <si>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</si>
  <si>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</si>
  <si>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</si>
  <si>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</si>
  <si>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</si>
  <si>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</si>
  <si>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</si>
  <si>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</si>
  <si>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</si>
  <si>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</si>
  <si>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</si>
  <si>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</si>
  <si>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</si>
  <si>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</si>
  <si>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</si>
  <si>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</si>
  <si>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</si>
  <si>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</si>
  <si>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</si>
  <si>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</si>
  <si>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</si>
  <si>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</si>
  <si>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42 1 01 00000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</si>
  <si>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</si>
  <si>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42 1 03 s4660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</si>
  <si>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</si>
  <si>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</si>
  <si>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</si>
  <si>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</si>
  <si>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</si>
  <si>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</si>
  <si>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</si>
  <si>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48 1 07 S0880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</si>
  <si>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самоуправления".</t>
  </si>
  <si>
    <t>87 9 01 80160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</si>
  <si>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</si>
  <si>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</si>
  <si>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</si>
  <si>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</si>
  <si>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</si>
  <si>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</si>
  <si>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</si>
  <si>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</si>
  <si>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</si>
  <si>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</si>
  <si>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</si>
  <si>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</si>
  <si>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</si>
  <si>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</si>
  <si>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</si>
  <si>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</si>
  <si>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</si>
  <si>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48 1 08 S4770</t>
  </si>
  <si>
    <t>от 00.00.2019 № 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</si>
  <si>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2020 год и на плановый период 2021 и 2022 годов.</t>
  </si>
  <si>
    <t>муниципального образования  "Усть-Лужское сельское поселение"  на  2020 год и на плановый период 2021 и 2022 годов.</t>
  </si>
  <si>
    <t>Распределение бюджетных ассигнований по разделам, подразделам классификации расходов бюджета МО "Усть-Лужское сельское поселение" на 2020год и на плановый период 2021 и 2022годов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</si>
  <si>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</si>
  <si>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</si>
  <si>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</si>
  <si>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</si>
  <si>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41 0 00 00000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</si>
  <si>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</si>
  <si>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</si>
  <si>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00000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</si>
  <si>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</si>
  <si>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</si>
  <si>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Бюджетные инвестиции</t>
  </si>
  <si>
    <t>410</t>
  </si>
  <si>
    <t>За счет средствбюджетов субъектов РФ</t>
  </si>
  <si>
    <t>41 1 F3 674834</t>
  </si>
  <si>
    <t>41 1 F3 6748s</t>
  </si>
  <si>
    <t>41 1 F3 67483s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</si>
  <si>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</si>
  <si>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Муниципальная программа"Переселение граждан из аварийного жилищного фонда на территории МО «Усть-Лужского сельского поселения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</si>
</sst>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"/>
    <numFmt numFmtId="186" formatCode="0.0"/>
  </numFmts>
  <fonts count="35" x14ac:knownFonts="1">
    <font>
      <sz val="10"/>
      <color indexed="8"/>
      <name val="Arial"/>
      <charset val="204"/>
    </font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0"/>
      <name val="Arial Cyr"/>
      <charset val="204"/>
    </font>
    <font>
      <i/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/>
    <xf numFmtId="0" fontId="8" fillId="0" borderId="1" xfId="0" applyFont="1" applyFill="1" applyBorder="1"/>
    <xf numFmtId="0" fontId="7" fillId="0" borderId="1" xfId="0" applyFont="1" applyFill="1" applyBorder="1" applyAlignment="1">
      <alignment wrapText="1"/>
    </xf>
    <xf numFmtId="181" fontId="8" fillId="0" borderId="1" xfId="0" applyNumberFormat="1" applyFont="1" applyFill="1" applyBorder="1" applyAlignment="1">
      <alignment horizontal="right" wrapText="1"/>
    </xf>
    <xf numFmtId="181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0" fontId="9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181" fontId="7" fillId="0" borderId="2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wrapText="1"/>
    </xf>
    <xf numFmtId="0" fontId="30" fillId="0" borderId="0" xfId="0" applyFont="1" applyFill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0" fillId="0" borderId="0" xfId="0" applyNumberFormat="1" applyFill="1" applyAlignment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181" fontId="10" fillId="0" borderId="3" xfId="0" applyNumberFormat="1" applyFont="1" applyFill="1" applyBorder="1" applyAlignment="1">
      <alignment horizontal="right" wrapText="1"/>
    </xf>
    <xf numFmtId="0" fontId="31" fillId="0" borderId="0" xfId="0" applyFont="1" applyFill="1"/>
    <xf numFmtId="0" fontId="4" fillId="0" borderId="3" xfId="0" applyFont="1" applyFill="1" applyBorder="1" applyAlignment="1">
      <alignment horizontal="center" wrapText="1"/>
    </xf>
    <xf numFmtId="49" fontId="15" fillId="0" borderId="3" xfId="0" applyNumberFormat="1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 wrapText="1"/>
    </xf>
    <xf numFmtId="4" fontId="0" fillId="0" borderId="0" xfId="0" applyNumberFormat="1" applyFill="1"/>
    <xf numFmtId="0" fontId="10" fillId="0" borderId="3" xfId="0" applyFont="1" applyFill="1" applyBorder="1" applyAlignment="1">
      <alignment wrapText="1"/>
    </xf>
    <xf numFmtId="49" fontId="10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81" fontId="1" fillId="0" borderId="3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right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18" fillId="0" borderId="3" xfId="0" applyNumberFormat="1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18" fillId="0" borderId="3" xfId="0" applyNumberFormat="1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right" wrapText="1"/>
    </xf>
    <xf numFmtId="49" fontId="14" fillId="0" borderId="3" xfId="0" applyNumberFormat="1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3" fillId="0" borderId="3" xfId="0" applyFont="1" applyFill="1" applyBorder="1"/>
    <xf numFmtId="0" fontId="13" fillId="0" borderId="3" xfId="0" applyFont="1" applyFill="1" applyBorder="1" applyAlignment="1">
      <alignment horizontal="center" vertical="top" wrapText="1"/>
    </xf>
    <xf numFmtId="49" fontId="13" fillId="0" borderId="3" xfId="0" applyNumberFormat="1" applyFont="1" applyFill="1" applyBorder="1" applyAlignment="1">
      <alignment horizontal="center" vertical="top" wrapText="1"/>
    </xf>
    <xf numFmtId="181" fontId="3" fillId="0" borderId="3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wrapText="1"/>
    </xf>
    <xf numFmtId="0" fontId="23" fillId="0" borderId="3" xfId="0" applyFont="1" applyFill="1" applyBorder="1" applyAlignment="1">
      <alignment wrapText="1"/>
    </xf>
    <xf numFmtId="0" fontId="23" fillId="0" borderId="3" xfId="0" applyFont="1" applyFill="1" applyBorder="1" applyAlignment="1">
      <alignment horizontal="left" vertical="top" wrapText="1"/>
    </xf>
    <xf numFmtId="0" fontId="2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0" xfId="0" applyFont="1" applyFill="1"/>
    <xf numFmtId="0" fontId="32" fillId="0" borderId="0" xfId="0" applyFont="1" applyFill="1"/>
    <xf numFmtId="0" fontId="25" fillId="0" borderId="3" xfId="0" applyFont="1" applyFill="1" applyBorder="1" applyAlignment="1">
      <alignment horizontal="center" wrapText="1"/>
    </xf>
    <xf numFmtId="49" fontId="25" fillId="0" borderId="3" xfId="0" applyNumberFormat="1" applyFont="1" applyFill="1" applyBorder="1" applyAlignment="1">
      <alignment horizontal="center" wrapText="1"/>
    </xf>
    <xf numFmtId="181" fontId="25" fillId="0" borderId="3" xfId="0" applyNumberFormat="1" applyFont="1" applyFill="1" applyBorder="1" applyAlignment="1">
      <alignment horizontal="right" wrapText="1"/>
    </xf>
    <xf numFmtId="0" fontId="0" fillId="0" borderId="3" xfId="0" applyFill="1" applyBorder="1"/>
    <xf numFmtId="0" fontId="2" fillId="0" borderId="0" xfId="0" applyFont="1" applyFill="1" applyBorder="1" applyAlignment="1"/>
    <xf numFmtId="186" fontId="31" fillId="0" borderId="0" xfId="0" applyNumberFormat="1" applyFont="1" applyFill="1"/>
    <xf numFmtId="49" fontId="25" fillId="0" borderId="3" xfId="0" applyNumberFormat="1" applyFont="1" applyFill="1" applyBorder="1" applyAlignment="1">
      <alignment horizontal="center" vertical="top" wrapText="1"/>
    </xf>
    <xf numFmtId="181" fontId="31" fillId="0" borderId="0" xfId="0" applyNumberFormat="1" applyFont="1" applyFill="1"/>
    <xf numFmtId="0" fontId="33" fillId="0" borderId="0" xfId="0" applyFont="1" applyFill="1" applyBorder="1" applyAlignment="1">
      <alignment wrapText="1"/>
    </xf>
    <xf numFmtId="181" fontId="33" fillId="0" borderId="0" xfId="0" applyNumberFormat="1" applyFont="1" applyFill="1" applyBorder="1" applyAlignment="1">
      <alignment wrapText="1"/>
    </xf>
    <xf numFmtId="0" fontId="28" fillId="0" borderId="3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wrapText="1"/>
    </xf>
    <xf numFmtId="49" fontId="20" fillId="0" borderId="3" xfId="0" applyNumberFormat="1" applyFont="1" applyFill="1" applyBorder="1" applyAlignment="1">
      <alignment horizontal="center" wrapText="1"/>
    </xf>
    <xf numFmtId="0" fontId="20" fillId="0" borderId="3" xfId="0" applyFont="1" applyFill="1" applyBorder="1" applyAlignment="1">
      <alignment horizontal="center" wrapText="1"/>
    </xf>
    <xf numFmtId="181" fontId="20" fillId="0" borderId="3" xfId="0" applyNumberFormat="1" applyFont="1" applyFill="1" applyBorder="1" applyAlignment="1">
      <alignment horizontal="right" wrapText="1"/>
    </xf>
    <xf numFmtId="181" fontId="26" fillId="0" borderId="3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181" fontId="0" fillId="0" borderId="0" xfId="0" applyNumberFormat="1" applyFill="1"/>
    <xf numFmtId="0" fontId="2" fillId="0" borderId="3" xfId="0" applyFont="1" applyFill="1" applyBorder="1"/>
    <xf numFmtId="0" fontId="5" fillId="0" borderId="3" xfId="0" applyFont="1" applyFill="1" applyBorder="1" applyAlignment="1">
      <alignment horizontal="left" vertical="top" wrapText="1"/>
    </xf>
    <xf numFmtId="3" fontId="0" fillId="0" borderId="0" xfId="0" applyNumberFormat="1" applyFill="1"/>
    <xf numFmtId="0" fontId="27" fillId="0" borderId="3" xfId="0" applyFont="1" applyFill="1" applyBorder="1" applyAlignment="1">
      <alignment horizontal="left" wrapText="1"/>
    </xf>
    <xf numFmtId="0" fontId="27" fillId="0" borderId="3" xfId="0" applyFont="1" applyFill="1" applyBorder="1" applyAlignment="1">
      <alignment horizontal="left" vertical="top" wrapText="1"/>
    </xf>
    <xf numFmtId="181" fontId="15" fillId="0" borderId="3" xfId="0" applyNumberFormat="1" applyFont="1" applyFill="1" applyBorder="1" applyAlignment="1">
      <alignment horizontal="right" wrapText="1"/>
    </xf>
    <xf numFmtId="181" fontId="10" fillId="0" borderId="3" xfId="0" applyNumberFormat="1" applyFont="1" applyFill="1" applyBorder="1"/>
    <xf numFmtId="181" fontId="11" fillId="0" borderId="3" xfId="0" applyNumberFormat="1" applyFont="1" applyFill="1" applyBorder="1"/>
    <xf numFmtId="181" fontId="12" fillId="0" borderId="3" xfId="0" applyNumberFormat="1" applyFont="1" applyFill="1" applyBorder="1" applyAlignment="1">
      <alignment horizontal="right" wrapText="1"/>
    </xf>
    <xf numFmtId="181" fontId="5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vertical="top" wrapText="1"/>
    </xf>
    <xf numFmtId="181" fontId="18" fillId="0" borderId="3" xfId="0" applyNumberFormat="1" applyFont="1" applyFill="1" applyBorder="1" applyAlignment="1">
      <alignment horizontal="right" wrapText="1"/>
    </xf>
    <xf numFmtId="0" fontId="26" fillId="0" borderId="3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49" fontId="1" fillId="3" borderId="3" xfId="0" applyNumberFormat="1" applyFont="1" applyFill="1" applyBorder="1" applyAlignment="1">
      <alignment horizontal="center" wrapText="1"/>
    </xf>
    <xf numFmtId="181" fontId="1" fillId="3" borderId="3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left" vertical="top" wrapText="1"/>
    </xf>
    <xf numFmtId="3" fontId="5" fillId="3" borderId="3" xfId="0" applyNumberFormat="1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wrapText="1"/>
    </xf>
    <xf numFmtId="49" fontId="3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8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34" fillId="0" borderId="2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er/Desktop/&#1041;&#1070;&#1044;&#1046;&#1045;&#1058;%202020/&#1056;&#1040;&#1057;&#1061;&#1054;&#1044;&#1067;/&#1056;&#1072;&#1089;&#1095;&#1105;&#1090;&#1099;%20&#1082;%20&#1087;&#1088;&#1086;&#1077;&#1082;&#1090;&#1091;%20&#1073;&#1102;&#1076;&#1078;&#1077;&#1090;&#1072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0">
          <cell r="E20">
            <v>178828.17479999998</v>
          </cell>
          <cell r="F20">
            <v>178828.17479999998</v>
          </cell>
          <cell r="G20">
            <v>178828.17479999998</v>
          </cell>
        </row>
        <row r="21">
          <cell r="E21">
            <v>151800</v>
          </cell>
          <cell r="F21">
            <v>151800</v>
          </cell>
          <cell r="G21">
            <v>151800</v>
          </cell>
        </row>
        <row r="23">
          <cell r="E23">
            <v>1366511.55</v>
          </cell>
          <cell r="F23">
            <v>1366511.55</v>
          </cell>
          <cell r="G23">
            <v>1366511.55</v>
          </cell>
        </row>
        <row r="27">
          <cell r="E27">
            <v>7861731.6800000006</v>
          </cell>
          <cell r="F27">
            <v>7756906.3600000003</v>
          </cell>
          <cell r="G27">
            <v>7756906.3600000003</v>
          </cell>
        </row>
        <row r="31">
          <cell r="E31">
            <v>658503.48</v>
          </cell>
          <cell r="F31">
            <v>601323.92284000001</v>
          </cell>
          <cell r="G31">
            <v>604862.6609110001</v>
          </cell>
        </row>
        <row r="37">
          <cell r="E37">
            <v>1384869.0030579199</v>
          </cell>
          <cell r="F37">
            <v>1390404.6586579198</v>
          </cell>
          <cell r="G37">
            <v>1346359.0800479199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1">
          <cell r="E51">
            <v>203419.84</v>
          </cell>
          <cell r="F51">
            <v>203419.84</v>
          </cell>
        </row>
        <row r="53">
          <cell r="E53">
            <v>61432.800000000003</v>
          </cell>
          <cell r="F53">
            <v>61432.800000000003</v>
          </cell>
        </row>
        <row r="54">
          <cell r="E54">
            <v>16547.52</v>
          </cell>
          <cell r="F54">
            <v>26647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58">
          <cell r="E58">
            <v>202600</v>
          </cell>
          <cell r="F58">
            <v>202600</v>
          </cell>
          <cell r="G58">
            <v>202600</v>
          </cell>
        </row>
        <row r="59">
          <cell r="E59">
            <v>200000</v>
          </cell>
          <cell r="F59">
            <v>50000</v>
          </cell>
          <cell r="G59">
            <v>55055</v>
          </cell>
        </row>
        <row r="60">
          <cell r="E60">
            <v>50000</v>
          </cell>
          <cell r="F60">
            <v>50000</v>
          </cell>
          <cell r="G60">
            <v>25000</v>
          </cell>
        </row>
        <row r="61">
          <cell r="E61">
            <v>50000</v>
          </cell>
          <cell r="F61">
            <v>50000</v>
          </cell>
          <cell r="G61">
            <v>25000</v>
          </cell>
        </row>
        <row r="63">
          <cell r="E63">
            <v>7000</v>
          </cell>
          <cell r="F63">
            <v>7161</v>
          </cell>
          <cell r="G63">
            <v>7340.0249999999987</v>
          </cell>
        </row>
        <row r="64">
          <cell r="E64">
            <v>280200</v>
          </cell>
          <cell r="F64">
            <v>230917.6</v>
          </cell>
          <cell r="G64">
            <v>231715.54</v>
          </cell>
        </row>
        <row r="65">
          <cell r="E65">
            <v>102192.0026376</v>
          </cell>
          <cell r="F65">
            <v>102192.0026376</v>
          </cell>
          <cell r="G65">
            <v>102192.0026376</v>
          </cell>
        </row>
        <row r="70">
          <cell r="E70">
            <v>150000</v>
          </cell>
          <cell r="F70">
            <v>20000</v>
          </cell>
          <cell r="G70">
            <v>20000</v>
          </cell>
        </row>
        <row r="71">
          <cell r="E71">
            <v>10000</v>
          </cell>
          <cell r="F71">
            <v>10000</v>
          </cell>
          <cell r="G71">
            <v>10000</v>
          </cell>
        </row>
        <row r="73">
          <cell r="E73">
            <v>84204.000000000015</v>
          </cell>
          <cell r="F73">
            <v>75381.691999999981</v>
          </cell>
          <cell r="G73">
            <v>76691.234299999996</v>
          </cell>
        </row>
        <row r="79">
          <cell r="E79">
            <v>84184</v>
          </cell>
        </row>
        <row r="83">
          <cell r="E83">
            <v>620000</v>
          </cell>
          <cell r="F83">
            <v>620000</v>
          </cell>
          <cell r="G83">
            <v>620000</v>
          </cell>
        </row>
        <row r="84">
          <cell r="E84">
            <v>784442</v>
          </cell>
          <cell r="F84">
            <v>0</v>
          </cell>
          <cell r="G84">
            <v>0</v>
          </cell>
        </row>
        <row r="85">
          <cell r="E85">
            <v>892678</v>
          </cell>
          <cell r="F85">
            <v>1780000</v>
          </cell>
          <cell r="G85">
            <v>1780000</v>
          </cell>
        </row>
        <row r="92">
          <cell r="E92">
            <v>102880</v>
          </cell>
        </row>
        <row r="101">
          <cell r="E101">
            <v>229925.03999999998</v>
          </cell>
          <cell r="F101">
            <v>229925.03999999998</v>
          </cell>
          <cell r="G101">
            <v>229925.03999999998</v>
          </cell>
        </row>
        <row r="103">
          <cell r="E103">
            <v>233355.6</v>
          </cell>
          <cell r="F103">
            <v>233355.6</v>
          </cell>
          <cell r="G103">
            <v>233355.6</v>
          </cell>
        </row>
        <row r="120">
          <cell r="E120">
            <v>2363693.7702771202</v>
          </cell>
          <cell r="F120">
            <v>3148135.7702771202</v>
          </cell>
          <cell r="G120">
            <v>3148135.7702771202</v>
          </cell>
        </row>
        <row r="125">
          <cell r="E125">
            <v>93000</v>
          </cell>
          <cell r="F125">
            <v>93000</v>
          </cell>
          <cell r="G125">
            <v>93000</v>
          </cell>
        </row>
        <row r="126">
          <cell r="E126">
            <v>676000</v>
          </cell>
          <cell r="F126">
            <v>585108</v>
          </cell>
          <cell r="G126">
            <v>465235.6999999999</v>
          </cell>
        </row>
        <row r="130">
          <cell r="E130">
            <v>100000</v>
          </cell>
          <cell r="F130">
            <v>100000</v>
          </cell>
          <cell r="G130">
            <v>100000</v>
          </cell>
        </row>
        <row r="133">
          <cell r="E133">
            <v>544496.4</v>
          </cell>
          <cell r="F133">
            <v>544496.4</v>
          </cell>
          <cell r="G133">
            <v>544496.4</v>
          </cell>
        </row>
        <row r="138">
          <cell r="E138">
            <v>65000</v>
          </cell>
          <cell r="F138">
            <v>65000</v>
          </cell>
          <cell r="G138">
            <v>65000</v>
          </cell>
        </row>
        <row r="143">
          <cell r="E143">
            <v>754772</v>
          </cell>
          <cell r="F143">
            <v>754772</v>
          </cell>
          <cell r="G143">
            <v>754772</v>
          </cell>
        </row>
        <row r="147">
          <cell r="E147">
            <v>287963.40000000002</v>
          </cell>
          <cell r="F147">
            <v>287963.40000000002</v>
          </cell>
          <cell r="G147">
            <v>287963.40000000002</v>
          </cell>
        </row>
        <row r="151">
          <cell r="E151">
            <v>1467768</v>
          </cell>
          <cell r="F151">
            <v>1467768</v>
          </cell>
          <cell r="G151">
            <v>1467768</v>
          </cell>
        </row>
        <row r="153">
          <cell r="E153">
            <v>443265</v>
          </cell>
          <cell r="F153">
            <v>443265</v>
          </cell>
          <cell r="G153">
            <v>443265</v>
          </cell>
        </row>
        <row r="154">
          <cell r="E154">
            <v>18329</v>
          </cell>
          <cell r="F154">
            <v>18766.07</v>
          </cell>
          <cell r="G154">
            <v>19247.476849999999</v>
          </cell>
        </row>
        <row r="155">
          <cell r="E155">
            <v>402315.83364848001</v>
          </cell>
          <cell r="F155">
            <v>402315.83364848001</v>
          </cell>
          <cell r="G155">
            <v>402315.83364848001</v>
          </cell>
        </row>
        <row r="157">
          <cell r="E157">
            <v>251768.62999999998</v>
          </cell>
          <cell r="F157">
            <v>246724.95032</v>
          </cell>
          <cell r="G157">
            <v>247241.25432799998</v>
          </cell>
        </row>
        <row r="158">
          <cell r="E158">
            <v>1330874.9999999998</v>
          </cell>
          <cell r="F158">
            <v>1332529.3991999999</v>
          </cell>
          <cell r="G158">
            <v>1334369.0191799996</v>
          </cell>
        </row>
        <row r="159">
          <cell r="E159">
            <v>113000</v>
          </cell>
          <cell r="F159">
            <v>109000</v>
          </cell>
          <cell r="G159">
            <v>113000</v>
          </cell>
        </row>
        <row r="160">
          <cell r="E160">
            <v>441000</v>
          </cell>
          <cell r="F160">
            <v>152000</v>
          </cell>
          <cell r="G160">
            <v>2000</v>
          </cell>
        </row>
        <row r="163">
          <cell r="E163">
            <v>111000</v>
          </cell>
          <cell r="F163">
            <v>60000</v>
          </cell>
          <cell r="G163">
            <v>60000</v>
          </cell>
        </row>
        <row r="194">
          <cell r="E194">
            <v>547000</v>
          </cell>
          <cell r="F194">
            <v>447000</v>
          </cell>
          <cell r="G194">
            <v>447000</v>
          </cell>
        </row>
        <row r="201">
          <cell r="E201">
            <v>55000</v>
          </cell>
          <cell r="F201">
            <v>55000</v>
          </cell>
          <cell r="G201">
            <v>55000</v>
          </cell>
        </row>
        <row r="206">
          <cell r="E206">
            <v>75000</v>
          </cell>
          <cell r="F206">
            <v>75000</v>
          </cell>
          <cell r="G206">
            <v>75000</v>
          </cell>
        </row>
        <row r="216">
          <cell r="E216">
            <v>1282548</v>
          </cell>
          <cell r="F216">
            <v>1282548</v>
          </cell>
          <cell r="G216">
            <v>1282548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workbookViewId="0">
      <selection activeCell="K14" sqref="K14"/>
    </sheetView>
  </sheetViews>
  <sheetFormatPr defaultRowHeight="12.75" x14ac:dyDescent="0.2"/>
  <cols>
    <col min="1" max="1" width="63.5703125" style="1" customWidth="1"/>
    <col min="2" max="2" width="6.85546875" style="1" customWidth="1"/>
    <col min="3" max="3" width="6.42578125" style="1" customWidth="1"/>
    <col min="4" max="4" width="12.42578125" style="1" customWidth="1"/>
    <col min="5" max="5" width="12.5703125" style="1" customWidth="1"/>
    <col min="6" max="6" width="13.42578125" style="1" customWidth="1"/>
    <col min="7" max="16384" width="9.140625" style="1"/>
  </cols>
  <sheetData>
    <row r="1" spans="1:9" x14ac:dyDescent="0.2">
      <c r="C1" s="143" t="s">
        <v>167</v>
      </c>
      <c r="D1" s="143"/>
      <c r="E1" s="143"/>
      <c r="F1" s="143"/>
    </row>
    <row r="2" spans="1:9" x14ac:dyDescent="0.2">
      <c r="C2" s="144" t="s">
        <v>168</v>
      </c>
      <c r="D2" s="145"/>
      <c r="E2" s="145"/>
      <c r="F2" s="145"/>
    </row>
    <row r="3" spans="1:9" x14ac:dyDescent="0.2">
      <c r="C3" s="144" t="s">
        <v>169</v>
      </c>
      <c r="D3" s="145"/>
      <c r="E3" s="145"/>
      <c r="F3" s="145"/>
    </row>
    <row r="4" spans="1:9" x14ac:dyDescent="0.2">
      <c r="C4" s="144" t="s">
        <v>170</v>
      </c>
      <c r="D4" s="145"/>
      <c r="E4" s="145"/>
      <c r="F4" s="145"/>
    </row>
    <row r="5" spans="1:9" x14ac:dyDescent="0.2">
      <c r="C5" s="149" t="s">
        <v>286</v>
      </c>
      <c r="D5" s="150"/>
      <c r="E5" s="150"/>
      <c r="F5" s="150"/>
    </row>
    <row r="6" spans="1:9" ht="33.75" customHeight="1" x14ac:dyDescent="0.2">
      <c r="A6" s="151" t="s">
        <v>289</v>
      </c>
      <c r="B6" s="152"/>
      <c r="C6" s="152"/>
      <c r="D6" s="153"/>
      <c r="E6" s="153"/>
      <c r="F6" s="153"/>
    </row>
    <row r="7" spans="1:9" x14ac:dyDescent="0.2">
      <c r="A7" s="152"/>
      <c r="B7" s="152"/>
      <c r="C7" s="152"/>
      <c r="D7" s="153"/>
      <c r="E7" s="153"/>
      <c r="F7" s="153"/>
    </row>
    <row r="8" spans="1:9" ht="13.5" thickBot="1" x14ac:dyDescent="0.25">
      <c r="E8" s="1" t="s">
        <v>0</v>
      </c>
    </row>
    <row r="9" spans="1:9" ht="15.75" x14ac:dyDescent="0.2">
      <c r="A9" s="146" t="s">
        <v>1</v>
      </c>
      <c r="B9" s="134" t="s">
        <v>3</v>
      </c>
      <c r="C9" s="134" t="s">
        <v>4</v>
      </c>
      <c r="D9" s="137" t="s">
        <v>6</v>
      </c>
      <c r="E9" s="138"/>
      <c r="F9" s="139"/>
    </row>
    <row r="10" spans="1:9" ht="12.75" customHeight="1" x14ac:dyDescent="0.2">
      <c r="A10" s="147"/>
      <c r="B10" s="135"/>
      <c r="C10" s="135"/>
      <c r="D10" s="140">
        <v>2020</v>
      </c>
      <c r="E10" s="140">
        <v>2021</v>
      </c>
      <c r="F10" s="140">
        <v>2022</v>
      </c>
    </row>
    <row r="11" spans="1:9" ht="12.75" customHeight="1" x14ac:dyDescent="0.2">
      <c r="A11" s="147"/>
      <c r="B11" s="135"/>
      <c r="C11" s="135"/>
      <c r="D11" s="141"/>
      <c r="E11" s="141"/>
      <c r="F11" s="141"/>
    </row>
    <row r="12" spans="1:9" ht="20.25" customHeight="1" thickBot="1" x14ac:dyDescent="0.25">
      <c r="A12" s="148"/>
      <c r="B12" s="136"/>
      <c r="C12" s="136"/>
      <c r="D12" s="142"/>
      <c r="E12" s="142"/>
      <c r="F12" s="142"/>
      <c r="G12" s="16"/>
    </row>
    <row r="13" spans="1:9" ht="15.75" x14ac:dyDescent="0.25">
      <c r="A13" s="12" t="s">
        <v>48</v>
      </c>
      <c r="B13" s="13" t="s">
        <v>15</v>
      </c>
      <c r="C13" s="13" t="s">
        <v>15</v>
      </c>
      <c r="D13" s="14">
        <f>D14+D22+D25+D28+D33+D36+D38+D20</f>
        <v>38022.499724421119</v>
      </c>
      <c r="E13" s="14">
        <f>E14+E22+E25+E28+E33+E36+E38+E20</f>
        <v>27194.74006438112</v>
      </c>
      <c r="F13" s="14">
        <f>F14+F22+F25+F28+F33+F36+F38+F20-0.02</f>
        <v>26557.040121980117</v>
      </c>
      <c r="G13" s="94"/>
      <c r="H13" s="94"/>
      <c r="I13" s="94"/>
    </row>
    <row r="14" spans="1:9" ht="15.75" x14ac:dyDescent="0.25">
      <c r="A14" s="3" t="s">
        <v>16</v>
      </c>
      <c r="B14" s="6" t="s">
        <v>36</v>
      </c>
      <c r="C14" s="6" t="s">
        <v>37</v>
      </c>
      <c r="D14" s="5">
        <f>SUM(D15:D19)</f>
        <v>12776.23589049552</v>
      </c>
      <c r="E14" s="5">
        <f>SUM(E15:E19)</f>
        <v>12290.625268935519</v>
      </c>
      <c r="F14" s="5">
        <f>SUM(F15:F19)</f>
        <v>12206.220393396519</v>
      </c>
      <c r="G14" s="94"/>
      <c r="H14" s="94"/>
      <c r="I14" s="94"/>
    </row>
    <row r="15" spans="1:9" ht="51" customHeight="1" x14ac:dyDescent="0.25">
      <c r="A15" s="7" t="s">
        <v>11</v>
      </c>
      <c r="B15" s="8" t="s">
        <v>36</v>
      </c>
      <c r="C15" s="8" t="s">
        <v>38</v>
      </c>
      <c r="D15" s="4">
        <f>'6'!G14</f>
        <v>330.62817480000001</v>
      </c>
      <c r="E15" s="4">
        <f>'6'!H14</f>
        <v>330.62817480000001</v>
      </c>
      <c r="F15" s="4">
        <f>'6'!I14</f>
        <v>330.62817480000001</v>
      </c>
      <c r="G15" s="94"/>
    </row>
    <row r="16" spans="1:9" ht="46.5" customHeight="1" x14ac:dyDescent="0.25">
      <c r="A16" s="7" t="s">
        <v>17</v>
      </c>
      <c r="B16" s="8" t="s">
        <v>36</v>
      </c>
      <c r="C16" s="8" t="s">
        <v>39</v>
      </c>
      <c r="D16" s="4">
        <f>'6'!G21</f>
        <v>11271.615713057919</v>
      </c>
      <c r="E16" s="4">
        <f>'6'!H21+0.05</f>
        <v>11115.126491497918</v>
      </c>
      <c r="F16" s="4">
        <f>'6'!I21</f>
        <v>11074.639650958919</v>
      </c>
    </row>
    <row r="17" spans="1:9" ht="19.5" customHeight="1" x14ac:dyDescent="0.25">
      <c r="A17" s="15" t="s">
        <v>52</v>
      </c>
      <c r="B17" s="8" t="s">
        <v>36</v>
      </c>
      <c r="C17" s="8" t="s">
        <v>53</v>
      </c>
      <c r="D17" s="4">
        <f>'6'!G40</f>
        <v>0</v>
      </c>
      <c r="E17" s="4">
        <f>'6'!H40</f>
        <v>0</v>
      </c>
      <c r="F17" s="4">
        <f>'6'!I40</f>
        <v>0</v>
      </c>
      <c r="G17" s="94"/>
      <c r="H17" s="94"/>
      <c r="I17" s="94"/>
    </row>
    <row r="18" spans="1:9" ht="15.75" x14ac:dyDescent="0.25">
      <c r="A18" s="7" t="s">
        <v>18</v>
      </c>
      <c r="B18" s="8" t="s">
        <v>36</v>
      </c>
      <c r="C18" s="8" t="s">
        <v>40</v>
      </c>
      <c r="D18" s="4">
        <f>'6'!G33</f>
        <v>100</v>
      </c>
      <c r="E18" s="4">
        <f>'6'!H33</f>
        <v>100</v>
      </c>
      <c r="F18" s="4">
        <f>'6'!I33</f>
        <v>100</v>
      </c>
    </row>
    <row r="19" spans="1:9" ht="15.75" x14ac:dyDescent="0.25">
      <c r="A19" s="7" t="s">
        <v>23</v>
      </c>
      <c r="B19" s="8" t="s">
        <v>36</v>
      </c>
      <c r="C19" s="8" t="s">
        <v>41</v>
      </c>
      <c r="D19" s="4">
        <f>'6'!G45</f>
        <v>1073.9920026375999</v>
      </c>
      <c r="E19" s="4">
        <f>'6'!H45</f>
        <v>744.87060263759997</v>
      </c>
      <c r="F19" s="4">
        <f>'6'!I45</f>
        <v>700.95256763759994</v>
      </c>
    </row>
    <row r="20" spans="1:9" ht="15.75" x14ac:dyDescent="0.25">
      <c r="A20" s="9" t="s">
        <v>13</v>
      </c>
      <c r="B20" s="6" t="s">
        <v>42</v>
      </c>
      <c r="C20" s="6" t="s">
        <v>37</v>
      </c>
      <c r="D20" s="5">
        <f>D21</f>
        <v>281.40016000000003</v>
      </c>
      <c r="E20" s="5">
        <f>E21</f>
        <v>291.49964</v>
      </c>
      <c r="F20" s="5">
        <f>F21</f>
        <v>0</v>
      </c>
    </row>
    <row r="21" spans="1:9" ht="15.75" x14ac:dyDescent="0.25">
      <c r="A21" s="2" t="s">
        <v>19</v>
      </c>
      <c r="B21" s="8" t="s">
        <v>42</v>
      </c>
      <c r="C21" s="8" t="s">
        <v>38</v>
      </c>
      <c r="D21" s="4">
        <f>'6'!G79</f>
        <v>281.40016000000003</v>
      </c>
      <c r="E21" s="4">
        <f>'6'!H79</f>
        <v>291.49964</v>
      </c>
      <c r="F21" s="4">
        <f>'6'!I79</f>
        <v>0</v>
      </c>
    </row>
    <row r="22" spans="1:9" ht="31.5" x14ac:dyDescent="0.25">
      <c r="A22" s="3" t="s">
        <v>32</v>
      </c>
      <c r="B22" s="6" t="s">
        <v>38</v>
      </c>
      <c r="C22" s="6" t="s">
        <v>37</v>
      </c>
      <c r="D22" s="5">
        <f>SUM(D23:D24)</f>
        <v>171.88800000000001</v>
      </c>
      <c r="E22" s="5">
        <f>SUM(E23:E24)</f>
        <v>78.881691999999987</v>
      </c>
      <c r="F22" s="5">
        <f>SUM(F23:F24)</f>
        <v>80.191234299999991</v>
      </c>
    </row>
    <row r="23" spans="1:9" ht="47.25" x14ac:dyDescent="0.25">
      <c r="A23" s="7" t="s">
        <v>31</v>
      </c>
      <c r="B23" s="8" t="s">
        <v>38</v>
      </c>
      <c r="C23" s="8" t="s">
        <v>43</v>
      </c>
      <c r="D23" s="4">
        <f>'6'!G87</f>
        <v>168.38800000000001</v>
      </c>
      <c r="E23" s="4">
        <f>'6'!H87</f>
        <v>75.381691999999987</v>
      </c>
      <c r="F23" s="4">
        <f>'6'!I87</f>
        <v>76.691234299999991</v>
      </c>
    </row>
    <row r="24" spans="1:9" ht="26.25" x14ac:dyDescent="0.25">
      <c r="A24" s="79" t="s">
        <v>290</v>
      </c>
      <c r="B24" s="8" t="s">
        <v>38</v>
      </c>
      <c r="C24" s="8" t="s">
        <v>293</v>
      </c>
      <c r="D24" s="4">
        <f>'6'!G103</f>
        <v>3.5</v>
      </c>
      <c r="E24" s="4">
        <f>'6'!H103</f>
        <v>3.5</v>
      </c>
      <c r="F24" s="4">
        <f>'6'!I103</f>
        <v>3.5</v>
      </c>
    </row>
    <row r="25" spans="1:9" ht="15.75" x14ac:dyDescent="0.25">
      <c r="A25" s="9" t="s">
        <v>20</v>
      </c>
      <c r="B25" s="6" t="s">
        <v>39</v>
      </c>
      <c r="C25" s="6" t="s">
        <v>37</v>
      </c>
      <c r="D25" s="5">
        <f>SUM(D26:D27)</f>
        <v>4603.8</v>
      </c>
      <c r="E25" s="5">
        <f>SUM(E26:E27)</f>
        <v>2400</v>
      </c>
      <c r="F25" s="5">
        <f>SUM(F26:F27)</f>
        <v>2400</v>
      </c>
    </row>
    <row r="26" spans="1:9" ht="15.75" x14ac:dyDescent="0.25">
      <c r="A26" s="2" t="s">
        <v>51</v>
      </c>
      <c r="B26" s="8" t="s">
        <v>39</v>
      </c>
      <c r="C26" s="8" t="s">
        <v>43</v>
      </c>
      <c r="D26" s="4">
        <f>'6'!G105</f>
        <v>2400</v>
      </c>
      <c r="E26" s="4">
        <f>'6'!H105</f>
        <v>2400</v>
      </c>
      <c r="F26" s="4">
        <f>'6'!I105</f>
        <v>2400</v>
      </c>
    </row>
    <row r="27" spans="1:9" ht="23.25" customHeight="1" x14ac:dyDescent="0.25">
      <c r="A27" s="7" t="s">
        <v>34</v>
      </c>
      <c r="B27" s="8" t="s">
        <v>39</v>
      </c>
      <c r="C27" s="8" t="s">
        <v>44</v>
      </c>
      <c r="D27" s="4">
        <f>'6'!G137</f>
        <v>2203.8000000000002</v>
      </c>
      <c r="E27" s="4">
        <f>SUM(F27:F27)</f>
        <v>0</v>
      </c>
      <c r="F27" s="4">
        <v>0</v>
      </c>
    </row>
    <row r="28" spans="1:9" ht="15.75" x14ac:dyDescent="0.25">
      <c r="A28" s="9" t="s">
        <v>7</v>
      </c>
      <c r="B28" s="6" t="s">
        <v>45</v>
      </c>
      <c r="C28" s="6" t="s">
        <v>37</v>
      </c>
      <c r="D28" s="5">
        <f>SUM(D29:D32)</f>
        <v>12607.57081027712</v>
      </c>
      <c r="E28" s="5">
        <f>SUM(E29:E32)</f>
        <v>4999.0808102771198</v>
      </c>
      <c r="F28" s="5">
        <f>SUM(F29:F32)+0.01</f>
        <v>4879.1585102771196</v>
      </c>
    </row>
    <row r="29" spans="1:9" ht="15.75" x14ac:dyDescent="0.25">
      <c r="A29" s="2" t="s">
        <v>21</v>
      </c>
      <c r="B29" s="8" t="s">
        <v>45</v>
      </c>
      <c r="C29" s="8" t="s">
        <v>36</v>
      </c>
      <c r="D29" s="4">
        <f>'6'!G139</f>
        <v>8765.3806399999994</v>
      </c>
      <c r="E29" s="4">
        <f>'6'!H139</f>
        <v>463.28063999999995</v>
      </c>
      <c r="F29" s="4">
        <f>'6'!I139</f>
        <v>463.28063999999995</v>
      </c>
      <c r="G29" s="94"/>
      <c r="H29" s="94"/>
      <c r="I29" s="94"/>
    </row>
    <row r="30" spans="1:9" ht="15.75" x14ac:dyDescent="0.25">
      <c r="A30" s="2" t="s">
        <v>8</v>
      </c>
      <c r="B30" s="8" t="s">
        <v>45</v>
      </c>
      <c r="C30" s="8" t="s">
        <v>42</v>
      </c>
      <c r="D30" s="4">
        <f>'6'!G165</f>
        <v>0</v>
      </c>
      <c r="E30" s="4">
        <f>'6'!H165</f>
        <v>0</v>
      </c>
      <c r="F30" s="4">
        <f>'6'!I165</f>
        <v>0</v>
      </c>
    </row>
    <row r="31" spans="1:9" ht="15.75" x14ac:dyDescent="0.25">
      <c r="A31" s="2" t="s">
        <v>22</v>
      </c>
      <c r="B31" s="8" t="s">
        <v>45</v>
      </c>
      <c r="C31" s="8" t="s">
        <v>38</v>
      </c>
      <c r="D31" s="4">
        <f>'6'!G174</f>
        <v>3777.1901702771202</v>
      </c>
      <c r="E31" s="4">
        <f>'6'!H174</f>
        <v>4470.8001702771198</v>
      </c>
      <c r="F31" s="4">
        <f>'6'!I174</f>
        <v>4350.8678702771194</v>
      </c>
    </row>
    <row r="32" spans="1:9" ht="15.75" x14ac:dyDescent="0.25">
      <c r="A32" s="77" t="s">
        <v>250</v>
      </c>
      <c r="B32" s="8" t="s">
        <v>45</v>
      </c>
      <c r="C32" s="8" t="s">
        <v>45</v>
      </c>
      <c r="D32" s="4">
        <f>'6'!G202</f>
        <v>65</v>
      </c>
      <c r="E32" s="4">
        <f>'6'!H202</f>
        <v>65</v>
      </c>
      <c r="F32" s="4">
        <f>'6'!I202</f>
        <v>65</v>
      </c>
    </row>
    <row r="33" spans="1:9" ht="15.75" x14ac:dyDescent="0.25">
      <c r="A33" s="3" t="s">
        <v>35</v>
      </c>
      <c r="B33" s="6" t="s">
        <v>46</v>
      </c>
      <c r="C33" s="6" t="s">
        <v>37</v>
      </c>
      <c r="D33" s="5">
        <f>SUM(D34:D35)</f>
        <v>6224.0568636484804</v>
      </c>
      <c r="E33" s="5">
        <f>SUM(E34:E35)</f>
        <v>5777.1046531684806</v>
      </c>
      <c r="F33" s="5">
        <f>SUM(F34:F35)</f>
        <v>5633.9419840064793</v>
      </c>
    </row>
    <row r="34" spans="1:9" ht="15.75" x14ac:dyDescent="0.25">
      <c r="A34" s="7" t="s">
        <v>12</v>
      </c>
      <c r="B34" s="8" t="s">
        <v>46</v>
      </c>
      <c r="C34" s="8" t="s">
        <v>36</v>
      </c>
      <c r="D34" s="4">
        <f>'6'!G208</f>
        <v>5622.0568636484804</v>
      </c>
      <c r="E34" s="4">
        <f>'6'!H208</f>
        <v>5275.1046531684806</v>
      </c>
      <c r="F34" s="4">
        <f>'6'!I208</f>
        <v>5131.9419840064793</v>
      </c>
      <c r="G34" s="94"/>
      <c r="H34" s="94"/>
      <c r="I34" s="94"/>
    </row>
    <row r="35" spans="1:9" ht="19.5" customHeight="1" x14ac:dyDescent="0.25">
      <c r="A35" s="7" t="s">
        <v>27</v>
      </c>
      <c r="B35" s="8" t="s">
        <v>46</v>
      </c>
      <c r="C35" s="8" t="s">
        <v>39</v>
      </c>
      <c r="D35" s="4">
        <f>'6'!G237</f>
        <v>602</v>
      </c>
      <c r="E35" s="4">
        <f>'6'!H237</f>
        <v>502</v>
      </c>
      <c r="F35" s="4">
        <f>'6'!I237</f>
        <v>502</v>
      </c>
    </row>
    <row r="36" spans="1:9" ht="15.75" x14ac:dyDescent="0.25">
      <c r="A36" s="10" t="s">
        <v>28</v>
      </c>
      <c r="B36" s="6" t="s">
        <v>47</v>
      </c>
      <c r="C36" s="6" t="s">
        <v>37</v>
      </c>
      <c r="D36" s="5">
        <f>SUM(D37)</f>
        <v>1282.548</v>
      </c>
      <c r="E36" s="5">
        <f>SUM(E37)</f>
        <v>1282.548</v>
      </c>
      <c r="F36" s="5">
        <f>SUM(F37)</f>
        <v>1282.548</v>
      </c>
    </row>
    <row r="37" spans="1:9" ht="15.75" x14ac:dyDescent="0.25">
      <c r="A37" s="2" t="s">
        <v>25</v>
      </c>
      <c r="B37" s="8" t="s">
        <v>47</v>
      </c>
      <c r="C37" s="8" t="s">
        <v>36</v>
      </c>
      <c r="D37" s="4">
        <f>'6'!G254</f>
        <v>1282.548</v>
      </c>
      <c r="E37" s="4">
        <f>'6'!H254</f>
        <v>1282.548</v>
      </c>
      <c r="F37" s="4">
        <f>'6'!I254</f>
        <v>1282.548</v>
      </c>
    </row>
    <row r="38" spans="1:9" ht="15.75" x14ac:dyDescent="0.25">
      <c r="A38" s="3" t="s">
        <v>9</v>
      </c>
      <c r="B38" s="6" t="s">
        <v>40</v>
      </c>
      <c r="C38" s="6" t="s">
        <v>37</v>
      </c>
      <c r="D38" s="5">
        <f>D40+D39</f>
        <v>75</v>
      </c>
      <c r="E38" s="5">
        <f>E40</f>
        <v>75</v>
      </c>
      <c r="F38" s="5">
        <f>F40</f>
        <v>75</v>
      </c>
    </row>
    <row r="39" spans="1:9" ht="15.75" x14ac:dyDescent="0.25">
      <c r="A39" s="7" t="s">
        <v>272</v>
      </c>
      <c r="B39" s="6" t="s">
        <v>40</v>
      </c>
      <c r="C39" s="6" t="s">
        <v>36</v>
      </c>
      <c r="D39" s="4">
        <f>'6'!G262</f>
        <v>0</v>
      </c>
      <c r="E39" s="4">
        <f>'6'!H262</f>
        <v>0</v>
      </c>
      <c r="F39" s="4">
        <f>'6'!I262</f>
        <v>0</v>
      </c>
    </row>
    <row r="40" spans="1:9" ht="21.75" customHeight="1" x14ac:dyDescent="0.25">
      <c r="A40" s="7" t="s">
        <v>30</v>
      </c>
      <c r="B40" s="11" t="s">
        <v>40</v>
      </c>
      <c r="C40" s="11" t="s">
        <v>45</v>
      </c>
      <c r="D40" s="4">
        <f>'6'!G267</f>
        <v>75</v>
      </c>
      <c r="E40" s="4">
        <f>'6'!H267</f>
        <v>75</v>
      </c>
      <c r="F40" s="4">
        <f>'6'!I267</f>
        <v>75</v>
      </c>
    </row>
  </sheetData>
  <mergeCells count="13">
    <mergeCell ref="A9:A12"/>
    <mergeCell ref="C9:C12"/>
    <mergeCell ref="C5:F5"/>
    <mergeCell ref="A6:F7"/>
    <mergeCell ref="E10:E12"/>
    <mergeCell ref="F10:F12"/>
    <mergeCell ref="B9:B12"/>
    <mergeCell ref="D9:F9"/>
    <mergeCell ref="D10:D12"/>
    <mergeCell ref="C1:F1"/>
    <mergeCell ref="C2:F2"/>
    <mergeCell ref="C3:F3"/>
    <mergeCell ref="C4:F4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8"/>
  <sheetViews>
    <sheetView zoomScaleNormal="100" workbookViewId="0">
      <selection activeCell="I12" sqref="I12"/>
    </sheetView>
  </sheetViews>
  <sheetFormatPr defaultRowHeight="12.75" x14ac:dyDescent="0.2"/>
  <cols>
    <col min="1" max="1" width="56.5703125" style="1" customWidth="1"/>
    <col min="2" max="2" width="5.42578125" style="1" customWidth="1"/>
    <col min="3" max="3" width="6" style="1" customWidth="1"/>
    <col min="4" max="4" width="7.28515625" style="1" customWidth="1"/>
    <col min="5" max="5" width="15.28515625" style="1" customWidth="1"/>
    <col min="6" max="6" width="4.5703125" style="1" customWidth="1"/>
    <col min="7" max="7" width="11.42578125" style="1" customWidth="1"/>
    <col min="8" max="8" width="11.140625" style="16" customWidth="1"/>
    <col min="9" max="9" width="9.140625" style="1"/>
    <col min="10" max="10" width="12.7109375" style="1" bestFit="1" customWidth="1"/>
    <col min="11" max="11" width="11.7109375" style="1" bestFit="1" customWidth="1"/>
    <col min="12" max="16384" width="9.140625" style="1"/>
  </cols>
  <sheetData>
    <row r="1" spans="1:12" x14ac:dyDescent="0.2">
      <c r="C1" s="19"/>
      <c r="I1" s="17" t="s">
        <v>171</v>
      </c>
      <c r="J1" s="20"/>
      <c r="K1" s="20"/>
      <c r="L1" s="20"/>
    </row>
    <row r="2" spans="1:12" x14ac:dyDescent="0.2">
      <c r="C2" s="19"/>
      <c r="I2" s="18" t="s">
        <v>168</v>
      </c>
      <c r="J2" s="21"/>
      <c r="K2" s="21"/>
      <c r="L2" s="21"/>
    </row>
    <row r="3" spans="1:12" x14ac:dyDescent="0.2">
      <c r="C3" s="19"/>
      <c r="I3" s="18" t="s">
        <v>169</v>
      </c>
      <c r="J3" s="21"/>
      <c r="K3" s="21"/>
      <c r="L3" s="21"/>
    </row>
    <row r="4" spans="1:12" x14ac:dyDescent="0.2">
      <c r="C4" s="19"/>
      <c r="I4" s="18" t="s">
        <v>170</v>
      </c>
      <c r="J4" s="21"/>
      <c r="K4" s="21"/>
      <c r="L4" s="21"/>
    </row>
    <row r="5" spans="1:12" x14ac:dyDescent="0.2">
      <c r="C5" s="19"/>
      <c r="H5" s="21"/>
      <c r="I5" s="18" t="s">
        <v>286</v>
      </c>
      <c r="J5" s="105"/>
      <c r="K5" s="105"/>
      <c r="L5" s="105"/>
    </row>
    <row r="6" spans="1:12" ht="15.75" x14ac:dyDescent="0.25">
      <c r="A6" s="156" t="s">
        <v>268</v>
      </c>
      <c r="B6" s="156"/>
      <c r="C6" s="156"/>
      <c r="D6" s="156"/>
      <c r="E6" s="156"/>
      <c r="F6" s="156"/>
      <c r="G6" s="157"/>
      <c r="I6" s="22"/>
    </row>
    <row r="7" spans="1:12" ht="34.5" customHeight="1" x14ac:dyDescent="0.25">
      <c r="A7" s="154" t="s">
        <v>288</v>
      </c>
      <c r="B7" s="154"/>
      <c r="C7" s="154"/>
      <c r="D7" s="154"/>
      <c r="E7" s="154"/>
      <c r="F7" s="154"/>
      <c r="G7" s="155"/>
    </row>
    <row r="8" spans="1:12" x14ac:dyDescent="0.2">
      <c r="F8" s="1" t="s">
        <v>0</v>
      </c>
    </row>
    <row r="9" spans="1:12" x14ac:dyDescent="0.2">
      <c r="J9" s="108"/>
      <c r="K9" s="108"/>
      <c r="L9" s="108"/>
    </row>
    <row r="10" spans="1:12" x14ac:dyDescent="0.2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2020</v>
      </c>
      <c r="H10" s="25">
        <v>2021</v>
      </c>
      <c r="I10" s="25">
        <v>2022</v>
      </c>
      <c r="J10" s="106"/>
      <c r="K10" s="107"/>
      <c r="L10" s="106"/>
    </row>
    <row r="11" spans="1:12" x14ac:dyDescent="0.2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2" ht="29.25" x14ac:dyDescent="0.25">
      <c r="A12" s="78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SUM(G13,G79,G72,G86,G104,G138,G207,G253,G260,)</f>
        <v>38022.499724421126</v>
      </c>
      <c r="H12" s="30">
        <f>SUM(H13,H79,H72,H86,H104,H138,H207,H253,H260,)</f>
        <v>27194.730064381121</v>
      </c>
      <c r="I12" s="30">
        <f>SUM(I13,I79,I72,I86,I104,I138,I207,I253,I260,)-0.02</f>
        <v>26557.040121980117</v>
      </c>
      <c r="J12" s="96"/>
      <c r="K12" s="96"/>
      <c r="L12" s="96"/>
    </row>
    <row r="13" spans="1:12" ht="14.25" x14ac:dyDescent="0.2">
      <c r="A13" s="77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114">
        <f>G14+G21+G33+G45+G39</f>
        <v>12776.23589049552</v>
      </c>
      <c r="H13" s="114">
        <f>H14+H21+H33+H45</f>
        <v>12290.575268935519</v>
      </c>
      <c r="I13" s="114">
        <f>I14+I21+I33+I45</f>
        <v>12206.220393396519</v>
      </c>
      <c r="J13" s="35"/>
      <c r="K13" s="35"/>
      <c r="L13" s="35"/>
    </row>
    <row r="14" spans="1:12" ht="39" x14ac:dyDescent="0.25">
      <c r="A14" s="77" t="s">
        <v>216</v>
      </c>
      <c r="B14" s="36"/>
      <c r="C14" s="37" t="s">
        <v>36</v>
      </c>
      <c r="D14" s="37" t="s">
        <v>38</v>
      </c>
      <c r="E14" s="37"/>
      <c r="F14" s="37"/>
      <c r="G14" s="115">
        <f t="shared" ref="G14:I15" si="0">G15</f>
        <v>330.62817480000001</v>
      </c>
      <c r="H14" s="115">
        <f t="shared" si="0"/>
        <v>330.62817480000001</v>
      </c>
      <c r="I14" s="115">
        <f t="shared" si="0"/>
        <v>330.62817480000001</v>
      </c>
      <c r="J14" s="35"/>
      <c r="K14" s="35"/>
      <c r="L14" s="35"/>
    </row>
    <row r="15" spans="1:12" ht="15" x14ac:dyDescent="0.25">
      <c r="A15" s="79" t="s">
        <v>160</v>
      </c>
      <c r="B15" s="36"/>
      <c r="C15" s="39" t="s">
        <v>36</v>
      </c>
      <c r="D15" s="39" t="s">
        <v>38</v>
      </c>
      <c r="E15" s="39" t="s">
        <v>86</v>
      </c>
      <c r="F15" s="37"/>
      <c r="G15" s="116">
        <f t="shared" si="0"/>
        <v>330.62817480000001</v>
      </c>
      <c r="H15" s="116">
        <f t="shared" si="0"/>
        <v>330.62817480000001</v>
      </c>
      <c r="I15" s="116">
        <f t="shared" si="0"/>
        <v>330.62817480000001</v>
      </c>
    </row>
    <row r="16" spans="1:12" ht="25.5" x14ac:dyDescent="0.2">
      <c r="A16" s="79" t="s">
        <v>54</v>
      </c>
      <c r="B16" s="40"/>
      <c r="C16" s="39" t="s">
        <v>36</v>
      </c>
      <c r="D16" s="39" t="s">
        <v>38</v>
      </c>
      <c r="E16" s="39" t="s">
        <v>83</v>
      </c>
      <c r="F16" s="39"/>
      <c r="G16" s="41">
        <f>G18+G19</f>
        <v>330.62817480000001</v>
      </c>
      <c r="H16" s="41">
        <f>H18+H19</f>
        <v>330.62817480000001</v>
      </c>
      <c r="I16" s="41">
        <f>I18+I19</f>
        <v>330.62817480000001</v>
      </c>
    </row>
    <row r="17" spans="1:15" x14ac:dyDescent="0.2">
      <c r="A17" s="80" t="s">
        <v>162</v>
      </c>
      <c r="B17" s="40"/>
      <c r="C17" s="39" t="s">
        <v>36</v>
      </c>
      <c r="D17" s="39" t="s">
        <v>38</v>
      </c>
      <c r="E17" s="42" t="s">
        <v>161</v>
      </c>
      <c r="F17" s="39"/>
      <c r="G17" s="41">
        <f>G18</f>
        <v>178.82817479999997</v>
      </c>
      <c r="H17" s="41">
        <f>H18</f>
        <v>178.82817479999997</v>
      </c>
      <c r="I17" s="41">
        <f>I18</f>
        <v>178.82817479999997</v>
      </c>
    </row>
    <row r="18" spans="1:15" ht="25.5" x14ac:dyDescent="0.2">
      <c r="A18" s="79" t="s">
        <v>80</v>
      </c>
      <c r="B18" s="40"/>
      <c r="C18" s="39" t="s">
        <v>36</v>
      </c>
      <c r="D18" s="39" t="s">
        <v>38</v>
      </c>
      <c r="E18" s="43" t="s">
        <v>84</v>
      </c>
      <c r="F18" s="39" t="s">
        <v>81</v>
      </c>
      <c r="G18" s="41">
        <f>[1]прил9!E20/1000</f>
        <v>178.82817479999997</v>
      </c>
      <c r="H18" s="41">
        <f>[1]прил9!F20/1000</f>
        <v>178.82817479999997</v>
      </c>
      <c r="I18" s="41">
        <f>[1]прил9!G20/1000</f>
        <v>178.82817479999997</v>
      </c>
    </row>
    <row r="19" spans="1:15" ht="27" customHeight="1" x14ac:dyDescent="0.2">
      <c r="A19" s="79" t="s">
        <v>55</v>
      </c>
      <c r="B19" s="44"/>
      <c r="C19" s="39" t="s">
        <v>36</v>
      </c>
      <c r="D19" s="39" t="s">
        <v>38</v>
      </c>
      <c r="E19" s="39" t="s">
        <v>85</v>
      </c>
      <c r="F19" s="45"/>
      <c r="G19" s="41">
        <f>G20</f>
        <v>151.80000000000001</v>
      </c>
      <c r="H19" s="41">
        <f>H20</f>
        <v>151.80000000000001</v>
      </c>
      <c r="I19" s="41">
        <f>I20</f>
        <v>151.80000000000001</v>
      </c>
    </row>
    <row r="20" spans="1:15" x14ac:dyDescent="0.2">
      <c r="A20" s="79" t="s">
        <v>56</v>
      </c>
      <c r="B20" s="44"/>
      <c r="C20" s="39" t="s">
        <v>36</v>
      </c>
      <c r="D20" s="39" t="s">
        <v>38</v>
      </c>
      <c r="E20" s="39" t="s">
        <v>85</v>
      </c>
      <c r="F20" s="39" t="s">
        <v>57</v>
      </c>
      <c r="G20" s="41">
        <f>[1]прил9!E21/1000</f>
        <v>151.80000000000001</v>
      </c>
      <c r="H20" s="41">
        <f>[1]прил9!F21/1000</f>
        <v>151.80000000000001</v>
      </c>
      <c r="I20" s="41">
        <f>[1]прил9!G21/1000</f>
        <v>151.80000000000001</v>
      </c>
    </row>
    <row r="21" spans="1:15" ht="39" customHeight="1" x14ac:dyDescent="0.25">
      <c r="A21" s="77" t="s">
        <v>17</v>
      </c>
      <c r="B21" s="40"/>
      <c r="C21" s="37" t="s">
        <v>36</v>
      </c>
      <c r="D21" s="37" t="s">
        <v>39</v>
      </c>
      <c r="E21" s="28" t="s">
        <v>15</v>
      </c>
      <c r="F21" s="28" t="s">
        <v>15</v>
      </c>
      <c r="G21" s="30">
        <f>G22</f>
        <v>11271.615713057919</v>
      </c>
      <c r="H21" s="30">
        <f>H22</f>
        <v>11115.076491497919</v>
      </c>
      <c r="I21" s="30">
        <f>I22</f>
        <v>11074.639650958919</v>
      </c>
      <c r="J21" s="158"/>
      <c r="K21" s="159"/>
      <c r="L21" s="159"/>
      <c r="M21" s="159"/>
      <c r="N21" s="159"/>
      <c r="O21" s="159"/>
    </row>
    <row r="22" spans="1:15" x14ac:dyDescent="0.2">
      <c r="A22" s="81" t="s">
        <v>77</v>
      </c>
      <c r="B22" s="40"/>
      <c r="C22" s="39" t="s">
        <v>36</v>
      </c>
      <c r="D22" s="39" t="s">
        <v>39</v>
      </c>
      <c r="E22" s="39" t="s">
        <v>86</v>
      </c>
      <c r="F22" s="45" t="s">
        <v>15</v>
      </c>
      <c r="G22" s="41">
        <f>SUM(G23,G27)</f>
        <v>11271.615713057919</v>
      </c>
      <c r="H22" s="41">
        <f>SUM(H23,H27)</f>
        <v>11115.076491497919</v>
      </c>
      <c r="I22" s="41">
        <f>SUM(I23,I27)</f>
        <v>11074.639650958919</v>
      </c>
    </row>
    <row r="23" spans="1:15" x14ac:dyDescent="0.2">
      <c r="A23" s="79" t="s">
        <v>58</v>
      </c>
      <c r="B23" s="40"/>
      <c r="C23" s="39" t="s">
        <v>36</v>
      </c>
      <c r="D23" s="39" t="s">
        <v>39</v>
      </c>
      <c r="E23" s="39" t="s">
        <v>88</v>
      </c>
      <c r="F23" s="45" t="s">
        <v>15</v>
      </c>
      <c r="G23" s="41">
        <f>SUM(G25,)</f>
        <v>1366.5115499999999</v>
      </c>
      <c r="H23" s="41">
        <f>SUM(H25,)</f>
        <v>1366.5115499999999</v>
      </c>
      <c r="I23" s="41">
        <f>SUM(I25,)</f>
        <v>1366.5115499999999</v>
      </c>
    </row>
    <row r="24" spans="1:15" x14ac:dyDescent="0.2">
      <c r="A24" s="80" t="s">
        <v>162</v>
      </c>
      <c r="B24" s="40"/>
      <c r="C24" s="39" t="s">
        <v>36</v>
      </c>
      <c r="D24" s="39" t="s">
        <v>39</v>
      </c>
      <c r="E24" s="42" t="s">
        <v>163</v>
      </c>
      <c r="F24" s="45"/>
      <c r="G24" s="41">
        <f>G23</f>
        <v>1366.5115499999999</v>
      </c>
      <c r="H24" s="41">
        <f>H23</f>
        <v>1366.5115499999999</v>
      </c>
      <c r="I24" s="41">
        <f>I23</f>
        <v>1366.5115499999999</v>
      </c>
    </row>
    <row r="25" spans="1:15" ht="25.5" x14ac:dyDescent="0.2">
      <c r="A25" s="81" t="s">
        <v>60</v>
      </c>
      <c r="B25" s="40"/>
      <c r="C25" s="46" t="s">
        <v>36</v>
      </c>
      <c r="D25" s="46" t="s">
        <v>39</v>
      </c>
      <c r="E25" s="46" t="s">
        <v>87</v>
      </c>
      <c r="F25" s="47"/>
      <c r="G25" s="117">
        <f>G26</f>
        <v>1366.5115499999999</v>
      </c>
      <c r="H25" s="117">
        <f>H26</f>
        <v>1366.5115499999999</v>
      </c>
      <c r="I25" s="117">
        <f>I26</f>
        <v>1366.5115499999999</v>
      </c>
    </row>
    <row r="26" spans="1:15" ht="26.25" customHeight="1" x14ac:dyDescent="0.2">
      <c r="A26" s="80" t="s">
        <v>217</v>
      </c>
      <c r="B26" s="44"/>
      <c r="C26" s="39" t="s">
        <v>36</v>
      </c>
      <c r="D26" s="39" t="s">
        <v>39</v>
      </c>
      <c r="E26" s="39" t="s">
        <v>87</v>
      </c>
      <c r="F26" s="45">
        <v>120</v>
      </c>
      <c r="G26" s="41">
        <f>[1]прил9!E23/1000</f>
        <v>1366.5115499999999</v>
      </c>
      <c r="H26" s="41">
        <f>[1]прил9!F23/1000</f>
        <v>1366.5115499999999</v>
      </c>
      <c r="I26" s="41">
        <f>[1]прил9!G23/1000</f>
        <v>1366.5115499999999</v>
      </c>
    </row>
    <row r="27" spans="1:15" ht="25.5" x14ac:dyDescent="0.2">
      <c r="A27" s="81" t="s">
        <v>59</v>
      </c>
      <c r="B27" s="48"/>
      <c r="C27" s="49" t="s">
        <v>36</v>
      </c>
      <c r="D27" s="49" t="s">
        <v>39</v>
      </c>
      <c r="E27" s="49" t="s">
        <v>83</v>
      </c>
      <c r="F27" s="50"/>
      <c r="G27" s="118">
        <f>G28+G30</f>
        <v>9905.1041630579202</v>
      </c>
      <c r="H27" s="118">
        <f>H28+H30</f>
        <v>9748.5649414979198</v>
      </c>
      <c r="I27" s="118">
        <f>I28+I30</f>
        <v>9708.1281009589202</v>
      </c>
    </row>
    <row r="28" spans="1:15" ht="25.5" x14ac:dyDescent="0.2">
      <c r="A28" s="81" t="s">
        <v>60</v>
      </c>
      <c r="B28" s="48"/>
      <c r="C28" s="51" t="s">
        <v>36</v>
      </c>
      <c r="D28" s="51" t="s">
        <v>39</v>
      </c>
      <c r="E28" s="52" t="s">
        <v>89</v>
      </c>
      <c r="F28" s="52" t="s">
        <v>15</v>
      </c>
      <c r="G28" s="119">
        <f>G29</f>
        <v>7861.7316800000008</v>
      </c>
      <c r="H28" s="119">
        <f>H29</f>
        <v>7756.9063599999999</v>
      </c>
      <c r="I28" s="119">
        <f>I29</f>
        <v>7756.9063599999999</v>
      </c>
    </row>
    <row r="29" spans="1:15" ht="25.5" x14ac:dyDescent="0.2">
      <c r="A29" s="80" t="s">
        <v>82</v>
      </c>
      <c r="B29" s="48"/>
      <c r="C29" s="53" t="s">
        <v>36</v>
      </c>
      <c r="D29" s="53" t="s">
        <v>39</v>
      </c>
      <c r="E29" s="53" t="s">
        <v>89</v>
      </c>
      <c r="F29" s="54">
        <v>120</v>
      </c>
      <c r="G29" s="41">
        <f>[1]прил9!E27/1000</f>
        <v>7861.7316800000008</v>
      </c>
      <c r="H29" s="41">
        <f>[1]прил9!F27/1000</f>
        <v>7756.9063599999999</v>
      </c>
      <c r="I29" s="41">
        <f>[1]прил9!G27/1000</f>
        <v>7756.9063599999999</v>
      </c>
    </row>
    <row r="30" spans="1:15" ht="25.5" x14ac:dyDescent="0.2">
      <c r="A30" s="80" t="s">
        <v>215</v>
      </c>
      <c r="B30" s="48"/>
      <c r="C30" s="55" t="s">
        <v>36</v>
      </c>
      <c r="D30" s="55" t="s">
        <v>39</v>
      </c>
      <c r="E30" s="55" t="s">
        <v>84</v>
      </c>
      <c r="F30" s="56"/>
      <c r="G30" s="120">
        <f>G31+G32</f>
        <v>2043.3724830579199</v>
      </c>
      <c r="H30" s="120">
        <f>H31+H32</f>
        <v>1991.6585814979198</v>
      </c>
      <c r="I30" s="120">
        <f>I31+I32</f>
        <v>1951.22174095892</v>
      </c>
    </row>
    <row r="31" spans="1:15" ht="25.5" x14ac:dyDescent="0.2">
      <c r="A31" s="79" t="s">
        <v>80</v>
      </c>
      <c r="B31" s="48"/>
      <c r="C31" s="53" t="s">
        <v>36</v>
      </c>
      <c r="D31" s="53" t="s">
        <v>39</v>
      </c>
      <c r="E31" s="53" t="s">
        <v>84</v>
      </c>
      <c r="F31" s="53" t="s">
        <v>81</v>
      </c>
      <c r="G31" s="57">
        <f>([1]прил9!E31+[1]прил9!E37)/1000</f>
        <v>2043.3724830579199</v>
      </c>
      <c r="H31" s="57">
        <f>([1]прил9!F31+[1]прил9!F37)/1000-0.07</f>
        <v>1991.6585814979198</v>
      </c>
      <c r="I31" s="57">
        <f>([1]прил9!G31+[1]прил9!G37)/1000</f>
        <v>1951.22174095892</v>
      </c>
    </row>
    <row r="32" spans="1:15" x14ac:dyDescent="0.2">
      <c r="A32" s="82" t="s">
        <v>79</v>
      </c>
      <c r="B32" s="48"/>
      <c r="C32" s="53" t="s">
        <v>36</v>
      </c>
      <c r="D32" s="53" t="s">
        <v>39</v>
      </c>
      <c r="E32" s="53" t="s">
        <v>84</v>
      </c>
      <c r="F32" s="53" t="s">
        <v>210</v>
      </c>
      <c r="G32" s="57"/>
      <c r="H32" s="57"/>
      <c r="I32" s="57"/>
    </row>
    <row r="33" spans="1:9" ht="15" x14ac:dyDescent="0.25">
      <c r="A33" s="84" t="s">
        <v>18</v>
      </c>
      <c r="B33" s="50"/>
      <c r="C33" s="58" t="s">
        <v>36</v>
      </c>
      <c r="D33" s="58" t="s">
        <v>40</v>
      </c>
      <c r="E33" s="59"/>
      <c r="F33" s="59"/>
      <c r="G33" s="30">
        <f t="shared" ref="G33:I34" si="1">SUM(G34)</f>
        <v>100</v>
      </c>
      <c r="H33" s="30">
        <f t="shared" si="1"/>
        <v>100</v>
      </c>
      <c r="I33" s="30">
        <f t="shared" si="1"/>
        <v>100</v>
      </c>
    </row>
    <row r="34" spans="1:9" x14ac:dyDescent="0.2">
      <c r="A34" s="81" t="s">
        <v>61</v>
      </c>
      <c r="B34" s="50"/>
      <c r="C34" s="49" t="s">
        <v>36</v>
      </c>
      <c r="D34" s="49" t="s">
        <v>40</v>
      </c>
      <c r="E34" s="50" t="s">
        <v>90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x14ac:dyDescent="0.2">
      <c r="A35" s="81" t="s">
        <v>78</v>
      </c>
      <c r="B35" s="50"/>
      <c r="C35" s="49" t="s">
        <v>36</v>
      </c>
      <c r="D35" s="49" t="s">
        <v>40</v>
      </c>
      <c r="E35" s="50" t="s">
        <v>91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x14ac:dyDescent="0.2">
      <c r="A36" s="81" t="s">
        <v>78</v>
      </c>
      <c r="B36" s="50"/>
      <c r="C36" s="49" t="s">
        <v>36</v>
      </c>
      <c r="D36" s="49" t="s">
        <v>40</v>
      </c>
      <c r="E36" s="50" t="s">
        <v>107</v>
      </c>
      <c r="F36" s="50"/>
      <c r="G36" s="41">
        <f t="shared" ref="G36:I37" si="2">G37</f>
        <v>100</v>
      </c>
      <c r="H36" s="41">
        <f t="shared" si="2"/>
        <v>100</v>
      </c>
      <c r="I36" s="41">
        <f t="shared" si="2"/>
        <v>100</v>
      </c>
    </row>
    <row r="37" spans="1:9" x14ac:dyDescent="0.2">
      <c r="A37" s="81" t="s">
        <v>62</v>
      </c>
      <c r="B37" s="50"/>
      <c r="C37" s="49" t="s">
        <v>36</v>
      </c>
      <c r="D37" s="49" t="s">
        <v>40</v>
      </c>
      <c r="E37" s="49" t="s">
        <v>92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x14ac:dyDescent="0.2">
      <c r="A38" s="81" t="s">
        <v>62</v>
      </c>
      <c r="B38" s="50"/>
      <c r="C38" s="49" t="s">
        <v>36</v>
      </c>
      <c r="D38" s="49" t="s">
        <v>40</v>
      </c>
      <c r="E38" s="49" t="s">
        <v>92</v>
      </c>
      <c r="F38" s="49" t="s">
        <v>63</v>
      </c>
      <c r="G38" s="41">
        <f>[1]прил9!C47/1000</f>
        <v>100</v>
      </c>
      <c r="H38" s="41">
        <f>[1]прил9!D47/1000</f>
        <v>100</v>
      </c>
      <c r="I38" s="41">
        <f>[1]прил9!E47/1000</f>
        <v>100</v>
      </c>
    </row>
    <row r="39" spans="1:9" hidden="1" x14ac:dyDescent="0.2">
      <c r="A39" s="84" t="s">
        <v>52</v>
      </c>
      <c r="B39" s="50"/>
      <c r="C39" s="95" t="s">
        <v>36</v>
      </c>
      <c r="D39" s="95" t="s">
        <v>53</v>
      </c>
      <c r="E39" s="49"/>
      <c r="F39" s="49"/>
      <c r="G39" s="41">
        <f>G40</f>
        <v>0</v>
      </c>
      <c r="H39" s="41"/>
      <c r="I39" s="41"/>
    </row>
    <row r="40" spans="1:9" hidden="1" x14ac:dyDescent="0.2">
      <c r="A40" s="81" t="s">
        <v>61</v>
      </c>
      <c r="B40" s="50"/>
      <c r="C40" s="49" t="s">
        <v>36</v>
      </c>
      <c r="D40" s="49" t="s">
        <v>53</v>
      </c>
      <c r="E40" s="50" t="s">
        <v>90</v>
      </c>
      <c r="F40" s="49"/>
      <c r="G40" s="41">
        <f>G41</f>
        <v>0</v>
      </c>
      <c r="H40" s="41"/>
      <c r="I40" s="41"/>
    </row>
    <row r="41" spans="1:9" hidden="1" x14ac:dyDescent="0.2">
      <c r="A41" s="81" t="s">
        <v>78</v>
      </c>
      <c r="B41" s="50"/>
      <c r="C41" s="49" t="s">
        <v>36</v>
      </c>
      <c r="D41" s="49" t="s">
        <v>53</v>
      </c>
      <c r="E41" s="50" t="s">
        <v>91</v>
      </c>
      <c r="F41" s="49"/>
      <c r="G41" s="41">
        <f>G42</f>
        <v>0</v>
      </c>
      <c r="H41" s="41"/>
      <c r="I41" s="41"/>
    </row>
    <row r="42" spans="1:9" hidden="1" x14ac:dyDescent="0.2">
      <c r="A42" s="81" t="s">
        <v>78</v>
      </c>
      <c r="B42" s="50"/>
      <c r="C42" s="49" t="s">
        <v>36</v>
      </c>
      <c r="D42" s="49" t="s">
        <v>53</v>
      </c>
      <c r="E42" s="50" t="s">
        <v>107</v>
      </c>
      <c r="F42" s="49"/>
      <c r="G42" s="41">
        <f>G43</f>
        <v>0</v>
      </c>
      <c r="H42" s="41"/>
      <c r="I42" s="41"/>
    </row>
    <row r="43" spans="1:9" hidden="1" x14ac:dyDescent="0.2">
      <c r="A43" s="81" t="s">
        <v>249</v>
      </c>
      <c r="B43" s="50"/>
      <c r="C43" s="49" t="s">
        <v>36</v>
      </c>
      <c r="D43" s="49" t="s">
        <v>53</v>
      </c>
      <c r="E43" s="50" t="s">
        <v>248</v>
      </c>
      <c r="F43" s="49"/>
      <c r="G43" s="41">
        <f>G44</f>
        <v>0</v>
      </c>
      <c r="H43" s="41"/>
      <c r="I43" s="41"/>
    </row>
    <row r="44" spans="1:9" ht="25.5" hidden="1" x14ac:dyDescent="0.2">
      <c r="A44" s="79" t="s">
        <v>80</v>
      </c>
      <c r="B44" s="50"/>
      <c r="C44" s="49" t="s">
        <v>36</v>
      </c>
      <c r="D44" s="49" t="s">
        <v>53</v>
      </c>
      <c r="E44" s="50" t="s">
        <v>248</v>
      </c>
      <c r="F44" s="49" t="s">
        <v>81</v>
      </c>
      <c r="G44" s="41"/>
      <c r="H44" s="41"/>
      <c r="I44" s="41"/>
    </row>
    <row r="45" spans="1:9" ht="15.75" customHeight="1" x14ac:dyDescent="0.25">
      <c r="A45" s="77" t="s">
        <v>23</v>
      </c>
      <c r="B45" s="40"/>
      <c r="C45" s="37" t="s">
        <v>36</v>
      </c>
      <c r="D45" s="37" t="s">
        <v>41</v>
      </c>
      <c r="E45" s="37"/>
      <c r="F45" s="37"/>
      <c r="G45" s="30">
        <f t="shared" ref="G45:I46" si="3">G46</f>
        <v>1073.9920026375999</v>
      </c>
      <c r="H45" s="30">
        <f t="shared" si="3"/>
        <v>744.87060263759997</v>
      </c>
      <c r="I45" s="30">
        <f t="shared" si="3"/>
        <v>700.95256763759994</v>
      </c>
    </row>
    <row r="46" spans="1:9" x14ac:dyDescent="0.2">
      <c r="A46" s="81" t="s">
        <v>61</v>
      </c>
      <c r="B46" s="50"/>
      <c r="C46" s="49" t="s">
        <v>36</v>
      </c>
      <c r="D46" s="49" t="s">
        <v>41</v>
      </c>
      <c r="E46" s="49" t="s">
        <v>90</v>
      </c>
      <c r="F46" s="39"/>
      <c r="G46" s="41">
        <f t="shared" si="3"/>
        <v>1073.9920026375999</v>
      </c>
      <c r="H46" s="41">
        <f t="shared" si="3"/>
        <v>744.87060263759997</v>
      </c>
      <c r="I46" s="41">
        <f t="shared" si="3"/>
        <v>700.95256763759994</v>
      </c>
    </row>
    <row r="47" spans="1:9" x14ac:dyDescent="0.2">
      <c r="A47" s="81" t="s">
        <v>78</v>
      </c>
      <c r="B47" s="50"/>
      <c r="C47" s="49" t="s">
        <v>36</v>
      </c>
      <c r="D47" s="49" t="s">
        <v>41</v>
      </c>
      <c r="E47" s="49" t="s">
        <v>91</v>
      </c>
      <c r="F47" s="39"/>
      <c r="G47" s="41">
        <f>G49+G52+G58+G60+G62+G64+G68+G70+G54+G56+G66</f>
        <v>1073.9920026375999</v>
      </c>
      <c r="H47" s="41">
        <f>H49+H52+H58+H60+H62+H64+H68+H70+H54+H56+H66</f>
        <v>744.87060263759997</v>
      </c>
      <c r="I47" s="41">
        <f>I49+I52+I58+I60+I62+I64+I68+I70+I54+I56+I66+0.03</f>
        <v>700.95256763759994</v>
      </c>
    </row>
    <row r="48" spans="1:9" x14ac:dyDescent="0.2">
      <c r="A48" s="81" t="s">
        <v>78</v>
      </c>
      <c r="B48" s="50"/>
      <c r="C48" s="49" t="s">
        <v>36</v>
      </c>
      <c r="D48" s="49" t="s">
        <v>41</v>
      </c>
      <c r="E48" s="49" t="s">
        <v>107</v>
      </c>
      <c r="F48" s="39"/>
      <c r="G48" s="41">
        <f>G47</f>
        <v>1073.9920026375999</v>
      </c>
      <c r="H48" s="41">
        <f>H47</f>
        <v>744.87060263759997</v>
      </c>
      <c r="I48" s="41">
        <f>I47</f>
        <v>700.95256763759994</v>
      </c>
    </row>
    <row r="49" spans="1:9" ht="25.5" x14ac:dyDescent="0.2">
      <c r="A49" s="81" t="s">
        <v>218</v>
      </c>
      <c r="B49" s="50"/>
      <c r="C49" s="53" t="s">
        <v>36</v>
      </c>
      <c r="D49" s="53" t="s">
        <v>41</v>
      </c>
      <c r="E49" s="53" t="s">
        <v>93</v>
      </c>
      <c r="F49" s="54"/>
      <c r="G49" s="41">
        <f>G50+G51</f>
        <v>102.1920026376</v>
      </c>
      <c r="H49" s="41">
        <f>H50+H51</f>
        <v>102.1920026376</v>
      </c>
      <c r="I49" s="41">
        <f>I50+I51</f>
        <v>102.1920026376</v>
      </c>
    </row>
    <row r="50" spans="1:9" ht="25.5" x14ac:dyDescent="0.2">
      <c r="A50" s="79" t="s">
        <v>80</v>
      </c>
      <c r="B50" s="54"/>
      <c r="C50" s="53" t="s">
        <v>36</v>
      </c>
      <c r="D50" s="53" t="s">
        <v>41</v>
      </c>
      <c r="E50" s="53" t="s">
        <v>93</v>
      </c>
      <c r="F50" s="54">
        <v>240</v>
      </c>
      <c r="G50" s="41">
        <f>[1]прил9!E65/1000</f>
        <v>102.1920026376</v>
      </c>
      <c r="H50" s="41">
        <f>[1]прил9!F65/1000</f>
        <v>102.1920026376</v>
      </c>
      <c r="I50" s="41">
        <f>[1]прил9!G65/1000</f>
        <v>102.1920026376</v>
      </c>
    </row>
    <row r="51" spans="1:9" x14ac:dyDescent="0.2">
      <c r="A51" s="82" t="s">
        <v>79</v>
      </c>
      <c r="B51" s="54"/>
      <c r="C51" s="53" t="s">
        <v>36</v>
      </c>
      <c r="D51" s="53" t="s">
        <v>41</v>
      </c>
      <c r="E51" s="53" t="s">
        <v>93</v>
      </c>
      <c r="F51" s="54">
        <v>850</v>
      </c>
      <c r="G51" s="41"/>
      <c r="H51" s="41">
        <v>0</v>
      </c>
      <c r="I51" s="41">
        <v>0</v>
      </c>
    </row>
    <row r="52" spans="1:9" x14ac:dyDescent="0.2">
      <c r="A52" s="79" t="s">
        <v>50</v>
      </c>
      <c r="B52" s="40"/>
      <c r="C52" s="39" t="s">
        <v>36</v>
      </c>
      <c r="D52" s="39" t="s">
        <v>41</v>
      </c>
      <c r="E52" s="53" t="s">
        <v>94</v>
      </c>
      <c r="F52" s="54"/>
      <c r="G52" s="41">
        <f>G53</f>
        <v>196.5</v>
      </c>
      <c r="H52" s="41">
        <f>H53</f>
        <v>46.5</v>
      </c>
      <c r="I52" s="41">
        <f>I53</f>
        <v>51.555</v>
      </c>
    </row>
    <row r="53" spans="1:9" ht="25.5" x14ac:dyDescent="0.2">
      <c r="A53" s="79" t="s">
        <v>80</v>
      </c>
      <c r="B53" s="40"/>
      <c r="C53" s="39" t="s">
        <v>36</v>
      </c>
      <c r="D53" s="39" t="s">
        <v>41</v>
      </c>
      <c r="E53" s="53" t="s">
        <v>94</v>
      </c>
      <c r="F53" s="54">
        <v>240</v>
      </c>
      <c r="G53" s="41">
        <f>[1]прил9!E59/1000-3.5</f>
        <v>196.5</v>
      </c>
      <c r="H53" s="41">
        <f>[1]прил9!F59/1000-3.5</f>
        <v>46.5</v>
      </c>
      <c r="I53" s="41">
        <f>[1]прил9!G59/1000-3.5</f>
        <v>51.555</v>
      </c>
    </row>
    <row r="54" spans="1:9" ht="17.25" customHeight="1" x14ac:dyDescent="0.2">
      <c r="A54" s="79" t="s">
        <v>219</v>
      </c>
      <c r="B54" s="61"/>
      <c r="C54" s="39" t="s">
        <v>36</v>
      </c>
      <c r="D54" s="39" t="s">
        <v>41</v>
      </c>
      <c r="E54" s="53" t="s">
        <v>95</v>
      </c>
      <c r="F54" s="54"/>
      <c r="G54" s="41">
        <f>G55</f>
        <v>50</v>
      </c>
      <c r="H54" s="41">
        <f>H55</f>
        <v>50</v>
      </c>
      <c r="I54" s="41">
        <f>I55</f>
        <v>25</v>
      </c>
    </row>
    <row r="55" spans="1:9" ht="25.5" x14ac:dyDescent="0.2">
      <c r="A55" s="79" t="s">
        <v>80</v>
      </c>
      <c r="B55" s="61"/>
      <c r="C55" s="39" t="s">
        <v>36</v>
      </c>
      <c r="D55" s="39" t="s">
        <v>41</v>
      </c>
      <c r="E55" s="53" t="s">
        <v>95</v>
      </c>
      <c r="F55" s="54">
        <v>240</v>
      </c>
      <c r="G55" s="41">
        <f>[1]прил9!E60/1000</f>
        <v>50</v>
      </c>
      <c r="H55" s="41">
        <f>[1]прил9!F60/1000</f>
        <v>50</v>
      </c>
      <c r="I55" s="41">
        <f>[1]прил9!G60/1000</f>
        <v>25</v>
      </c>
    </row>
    <row r="56" spans="1:9" ht="25.5" x14ac:dyDescent="0.2">
      <c r="A56" s="79" t="s">
        <v>209</v>
      </c>
      <c r="B56" s="61"/>
      <c r="C56" s="39" t="s">
        <v>36</v>
      </c>
      <c r="D56" s="39" t="s">
        <v>41</v>
      </c>
      <c r="E56" s="53" t="s">
        <v>208</v>
      </c>
      <c r="F56" s="54"/>
      <c r="G56" s="41">
        <f>G57</f>
        <v>50</v>
      </c>
      <c r="H56" s="41">
        <f>H57</f>
        <v>50</v>
      </c>
      <c r="I56" s="41">
        <f>I57</f>
        <v>25</v>
      </c>
    </row>
    <row r="57" spans="1:9" ht="25.5" x14ac:dyDescent="0.2">
      <c r="A57" s="79" t="s">
        <v>80</v>
      </c>
      <c r="B57" s="40"/>
      <c r="C57" s="39" t="s">
        <v>36</v>
      </c>
      <c r="D57" s="39" t="s">
        <v>41</v>
      </c>
      <c r="E57" s="53" t="s">
        <v>208</v>
      </c>
      <c r="F57" s="54">
        <v>240</v>
      </c>
      <c r="G57" s="41">
        <f>[1]прил9!E61/1000</f>
        <v>50</v>
      </c>
      <c r="H57" s="41">
        <f>[1]прил9!F61/1000</f>
        <v>50</v>
      </c>
      <c r="I57" s="41">
        <f>[1]прил9!G61/1000</f>
        <v>25</v>
      </c>
    </row>
    <row r="58" spans="1:9" ht="13.5" hidden="1" customHeight="1" x14ac:dyDescent="0.2">
      <c r="A58" s="79" t="s">
        <v>220</v>
      </c>
      <c r="B58" s="40"/>
      <c r="C58" s="39" t="s">
        <v>36</v>
      </c>
      <c r="D58" s="39" t="s">
        <v>41</v>
      </c>
      <c r="E58" s="53" t="s">
        <v>96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hidden="1" customHeight="1" x14ac:dyDescent="0.2">
      <c r="A59" s="79" t="s">
        <v>80</v>
      </c>
      <c r="B59" s="40"/>
      <c r="C59" s="39" t="s">
        <v>36</v>
      </c>
      <c r="D59" s="39" t="s">
        <v>41</v>
      </c>
      <c r="E59" s="53" t="s">
        <v>96</v>
      </c>
      <c r="F59" s="54">
        <v>240</v>
      </c>
      <c r="G59" s="41"/>
      <c r="H59" s="41"/>
      <c r="I59" s="41"/>
    </row>
    <row r="60" spans="1:9" ht="27.6" customHeight="1" x14ac:dyDescent="0.2">
      <c r="A60" s="79" t="s">
        <v>64</v>
      </c>
      <c r="B60" s="40"/>
      <c r="C60" s="39" t="s">
        <v>36</v>
      </c>
      <c r="D60" s="39" t="s">
        <v>41</v>
      </c>
      <c r="E60" s="53" t="s">
        <v>97</v>
      </c>
      <c r="F60" s="54"/>
      <c r="G60" s="41">
        <f>G61</f>
        <v>7</v>
      </c>
      <c r="H60" s="41">
        <f>H61</f>
        <v>7.1609999999999996</v>
      </c>
      <c r="I60" s="41">
        <f>I61</f>
        <v>7.3600249999999985</v>
      </c>
    </row>
    <row r="61" spans="1:9" x14ac:dyDescent="0.2">
      <c r="A61" s="82" t="s">
        <v>79</v>
      </c>
      <c r="B61" s="40"/>
      <c r="C61" s="39" t="s">
        <v>36</v>
      </c>
      <c r="D61" s="39" t="s">
        <v>41</v>
      </c>
      <c r="E61" s="53" t="s">
        <v>97</v>
      </c>
      <c r="F61" s="54">
        <v>850</v>
      </c>
      <c r="G61" s="41">
        <f>[1]прил9!E63/1000</f>
        <v>7</v>
      </c>
      <c r="H61" s="41">
        <f>[1]прил9!F63/1000</f>
        <v>7.1609999999999996</v>
      </c>
      <c r="I61" s="41">
        <f>[1]прил9!G63/1000+0.02</f>
        <v>7.3600249999999985</v>
      </c>
    </row>
    <row r="62" spans="1:9" ht="25.5" x14ac:dyDescent="0.2">
      <c r="A62" s="79" t="s">
        <v>65</v>
      </c>
      <c r="B62" s="40"/>
      <c r="C62" s="39" t="s">
        <v>36</v>
      </c>
      <c r="D62" s="39" t="s">
        <v>41</v>
      </c>
      <c r="E62" s="53" t="s">
        <v>98</v>
      </c>
      <c r="F62" s="54"/>
      <c r="G62" s="41">
        <f>G63</f>
        <v>280.2</v>
      </c>
      <c r="H62" s="41">
        <f>H63</f>
        <v>230.91759999999999</v>
      </c>
      <c r="I62" s="41">
        <f>I63</f>
        <v>231.71554</v>
      </c>
    </row>
    <row r="63" spans="1:9" ht="25.5" x14ac:dyDescent="0.2">
      <c r="A63" s="79" t="s">
        <v>80</v>
      </c>
      <c r="B63" s="40"/>
      <c r="C63" s="39" t="s">
        <v>36</v>
      </c>
      <c r="D63" s="39" t="s">
        <v>41</v>
      </c>
      <c r="E63" s="53" t="s">
        <v>98</v>
      </c>
      <c r="F63" s="54">
        <v>240</v>
      </c>
      <c r="G63" s="41">
        <f>[1]прил9!E64/1000</f>
        <v>280.2</v>
      </c>
      <c r="H63" s="41">
        <f>[1]прил9!F64/1000</f>
        <v>230.91759999999999</v>
      </c>
      <c r="I63" s="41">
        <f>[1]прил9!G64/1000</f>
        <v>231.71554</v>
      </c>
    </row>
    <row r="64" spans="1:9" ht="51" x14ac:dyDescent="0.2">
      <c r="A64" s="82" t="s">
        <v>221</v>
      </c>
      <c r="B64" s="40"/>
      <c r="C64" s="39" t="s">
        <v>36</v>
      </c>
      <c r="D64" s="39" t="s">
        <v>41</v>
      </c>
      <c r="E64" s="53" t="s">
        <v>101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x14ac:dyDescent="0.2">
      <c r="A65" s="79" t="s">
        <v>56</v>
      </c>
      <c r="B65" s="40"/>
      <c r="C65" s="39" t="s">
        <v>36</v>
      </c>
      <c r="D65" s="39" t="s">
        <v>41</v>
      </c>
      <c r="E65" s="53" t="s">
        <v>101</v>
      </c>
      <c r="F65" s="54">
        <v>540</v>
      </c>
      <c r="G65" s="41">
        <f>[1]прил9!E57/1000</f>
        <v>25.5</v>
      </c>
      <c r="H65" s="41">
        <f>[1]прил9!F57/1000</f>
        <v>25.5</v>
      </c>
      <c r="I65" s="41">
        <f>[1]прил9!G57/1000</f>
        <v>25.5</v>
      </c>
    </row>
    <row r="66" spans="1:9" x14ac:dyDescent="0.2">
      <c r="A66" s="79" t="s">
        <v>282</v>
      </c>
      <c r="B66" s="40"/>
      <c r="C66" s="39" t="s">
        <v>36</v>
      </c>
      <c r="D66" s="39" t="s">
        <v>41</v>
      </c>
      <c r="E66" s="53" t="s">
        <v>283</v>
      </c>
      <c r="F66" s="54"/>
      <c r="G66" s="41">
        <f>G67</f>
        <v>202.6</v>
      </c>
      <c r="H66" s="41">
        <f>H67</f>
        <v>202.6</v>
      </c>
      <c r="I66" s="41">
        <f>I67</f>
        <v>202.6</v>
      </c>
    </row>
    <row r="67" spans="1:9" x14ac:dyDescent="0.2">
      <c r="A67" s="79" t="s">
        <v>56</v>
      </c>
      <c r="B67" s="40"/>
      <c r="C67" s="39" t="s">
        <v>36</v>
      </c>
      <c r="D67" s="39" t="s">
        <v>41</v>
      </c>
      <c r="E67" s="53" t="s">
        <v>283</v>
      </c>
      <c r="F67" s="54">
        <v>540</v>
      </c>
      <c r="G67" s="41">
        <f>[1]прил9!E58/1000</f>
        <v>202.6</v>
      </c>
      <c r="H67" s="41">
        <f>[1]прил9!F58/1000</f>
        <v>202.6</v>
      </c>
      <c r="I67" s="41">
        <f>[1]прил9!G58/1000</f>
        <v>202.6</v>
      </c>
    </row>
    <row r="68" spans="1:9" x14ac:dyDescent="0.2">
      <c r="A68" s="79" t="s">
        <v>67</v>
      </c>
      <c r="B68" s="40"/>
      <c r="C68" s="39" t="s">
        <v>36</v>
      </c>
      <c r="D68" s="39" t="s">
        <v>41</v>
      </c>
      <c r="E68" s="53" t="s">
        <v>100</v>
      </c>
      <c r="F68" s="54"/>
      <c r="G68" s="41">
        <f>G69</f>
        <v>150</v>
      </c>
      <c r="H68" s="41">
        <f>H69</f>
        <v>20</v>
      </c>
      <c r="I68" s="41">
        <f>I69</f>
        <v>20</v>
      </c>
    </row>
    <row r="69" spans="1:9" ht="25.5" x14ac:dyDescent="0.2">
      <c r="A69" s="79" t="s">
        <v>80</v>
      </c>
      <c r="B69" s="40"/>
      <c r="C69" s="39" t="s">
        <v>36</v>
      </c>
      <c r="D69" s="39" t="s">
        <v>41</v>
      </c>
      <c r="E69" s="53" t="s">
        <v>100</v>
      </c>
      <c r="F69" s="54">
        <v>240</v>
      </c>
      <c r="G69" s="41">
        <f>[1]прил9!E70/1000</f>
        <v>150</v>
      </c>
      <c r="H69" s="41">
        <f>[1]прил9!F70/1000</f>
        <v>20</v>
      </c>
      <c r="I69" s="41">
        <f>[1]прил9!G70/1000</f>
        <v>20</v>
      </c>
    </row>
    <row r="70" spans="1:9" ht="25.5" x14ac:dyDescent="0.2">
      <c r="A70" s="79" t="s">
        <v>66</v>
      </c>
      <c r="B70" s="40"/>
      <c r="C70" s="39" t="s">
        <v>36</v>
      </c>
      <c r="D70" s="39" t="s">
        <v>41</v>
      </c>
      <c r="E70" s="53" t="s">
        <v>99</v>
      </c>
      <c r="F70" s="54"/>
      <c r="G70" s="41">
        <f>G71</f>
        <v>10</v>
      </c>
      <c r="H70" s="41">
        <f>H71</f>
        <v>10</v>
      </c>
      <c r="I70" s="41">
        <f>I71</f>
        <v>10</v>
      </c>
    </row>
    <row r="71" spans="1:9" ht="25.5" x14ac:dyDescent="0.2">
      <c r="A71" s="79" t="s">
        <v>80</v>
      </c>
      <c r="B71" s="40"/>
      <c r="C71" s="39" t="s">
        <v>36</v>
      </c>
      <c r="D71" s="39" t="s">
        <v>41</v>
      </c>
      <c r="E71" s="53" t="s">
        <v>99</v>
      </c>
      <c r="F71" s="54">
        <v>240</v>
      </c>
      <c r="G71" s="41">
        <f>[1]прил9!E71/1000</f>
        <v>10</v>
      </c>
      <c r="H71" s="41">
        <f>[1]прил9!F71/1000</f>
        <v>10</v>
      </c>
      <c r="I71" s="41">
        <f>[1]прил9!G71/1000</f>
        <v>10</v>
      </c>
    </row>
    <row r="72" spans="1:9" hidden="1" x14ac:dyDescent="0.2">
      <c r="A72" s="77" t="s">
        <v>13</v>
      </c>
      <c r="B72" s="32">
        <v>911</v>
      </c>
      <c r="C72" s="63" t="s">
        <v>42</v>
      </c>
      <c r="D72" s="63" t="s">
        <v>37</v>
      </c>
      <c r="E72" s="63"/>
      <c r="F72" s="63"/>
      <c r="G72" s="64">
        <f t="shared" ref="G72:I75" si="4">SUM(G73)</f>
        <v>0</v>
      </c>
      <c r="H72" s="64">
        <f t="shared" si="4"/>
        <v>0</v>
      </c>
      <c r="I72" s="64">
        <f t="shared" si="4"/>
        <v>0</v>
      </c>
    </row>
    <row r="73" spans="1:9" hidden="1" x14ac:dyDescent="0.2">
      <c r="A73" s="79" t="s">
        <v>19</v>
      </c>
      <c r="B73" s="65"/>
      <c r="C73" s="39" t="s">
        <v>42</v>
      </c>
      <c r="D73" s="39" t="s">
        <v>38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idden="1" x14ac:dyDescent="0.2">
      <c r="A74" s="81" t="s">
        <v>61</v>
      </c>
      <c r="B74" s="50"/>
      <c r="C74" s="39" t="s">
        <v>42</v>
      </c>
      <c r="D74" s="39" t="s">
        <v>38</v>
      </c>
      <c r="E74" s="50" t="s">
        <v>90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idden="1" x14ac:dyDescent="0.2">
      <c r="A75" s="81" t="s">
        <v>78</v>
      </c>
      <c r="B75" s="44"/>
      <c r="C75" s="39" t="s">
        <v>42</v>
      </c>
      <c r="D75" s="39" t="s">
        <v>38</v>
      </c>
      <c r="E75" s="50" t="s">
        <v>91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9.1" hidden="1" customHeight="1" x14ac:dyDescent="0.2">
      <c r="A76" s="79" t="s">
        <v>33</v>
      </c>
      <c r="B76" s="66"/>
      <c r="C76" s="39" t="s">
        <v>42</v>
      </c>
      <c r="D76" s="39" t="s">
        <v>38</v>
      </c>
      <c r="E76" s="54" t="s">
        <v>102</v>
      </c>
      <c r="F76" s="67"/>
      <c r="G76" s="41">
        <f>G77</f>
        <v>0</v>
      </c>
      <c r="H76" s="41">
        <f>H77</f>
        <v>0</v>
      </c>
      <c r="I76" s="41">
        <f>I77</f>
        <v>0</v>
      </c>
    </row>
    <row r="77" spans="1:9" ht="15" hidden="1" customHeight="1" x14ac:dyDescent="0.2">
      <c r="A77" s="80" t="s">
        <v>82</v>
      </c>
      <c r="B77" s="66"/>
      <c r="C77" s="39" t="s">
        <v>42</v>
      </c>
      <c r="D77" s="39" t="s">
        <v>38</v>
      </c>
      <c r="E77" s="50" t="s">
        <v>102</v>
      </c>
      <c r="F77" s="54">
        <v>120</v>
      </c>
      <c r="G77" s="41"/>
      <c r="H77" s="41"/>
      <c r="I77" s="41"/>
    </row>
    <row r="78" spans="1:9" ht="25.5" hidden="1" x14ac:dyDescent="0.2">
      <c r="A78" s="79" t="s">
        <v>80</v>
      </c>
      <c r="B78" s="66"/>
      <c r="C78" s="39" t="s">
        <v>42</v>
      </c>
      <c r="D78" s="39" t="s">
        <v>38</v>
      </c>
      <c r="E78" s="50" t="s">
        <v>102</v>
      </c>
      <c r="F78" s="54">
        <v>240</v>
      </c>
      <c r="G78" s="41"/>
      <c r="H78" s="41"/>
      <c r="I78" s="41"/>
    </row>
    <row r="79" spans="1:9" x14ac:dyDescent="0.2">
      <c r="A79" s="77" t="s">
        <v>13</v>
      </c>
      <c r="B79" s="32">
        <v>911</v>
      </c>
      <c r="C79" s="63" t="s">
        <v>42</v>
      </c>
      <c r="D79" s="63" t="s">
        <v>37</v>
      </c>
      <c r="E79" s="63"/>
      <c r="F79" s="63"/>
      <c r="G79" s="64">
        <f t="shared" ref="G79:H81" si="5">SUM(G80)</f>
        <v>281.40016000000003</v>
      </c>
      <c r="H79" s="64">
        <f t="shared" si="5"/>
        <v>291.49964</v>
      </c>
      <c r="I79" s="72"/>
    </row>
    <row r="80" spans="1:9" x14ac:dyDescent="0.2">
      <c r="A80" s="79" t="s">
        <v>19</v>
      </c>
      <c r="B80" s="109"/>
      <c r="C80" s="42" t="s">
        <v>42</v>
      </c>
      <c r="D80" s="42" t="s">
        <v>38</v>
      </c>
      <c r="E80" s="42"/>
      <c r="F80" s="42"/>
      <c r="G80" s="72">
        <f t="shared" si="5"/>
        <v>281.40016000000003</v>
      </c>
      <c r="H80" s="72">
        <f t="shared" si="5"/>
        <v>291.49964</v>
      </c>
      <c r="I80" s="72"/>
    </row>
    <row r="81" spans="1:9" x14ac:dyDescent="0.2">
      <c r="A81" s="81" t="s">
        <v>61</v>
      </c>
      <c r="B81" s="50"/>
      <c r="C81" s="42" t="s">
        <v>42</v>
      </c>
      <c r="D81" s="42" t="s">
        <v>38</v>
      </c>
      <c r="E81" s="50" t="s">
        <v>90</v>
      </c>
      <c r="F81" s="42"/>
      <c r="G81" s="72">
        <f t="shared" si="5"/>
        <v>281.40016000000003</v>
      </c>
      <c r="H81" s="72">
        <f t="shared" si="5"/>
        <v>291.49964</v>
      </c>
      <c r="I81" s="72"/>
    </row>
    <row r="82" spans="1:9" x14ac:dyDescent="0.2">
      <c r="A82" s="81" t="s">
        <v>78</v>
      </c>
      <c r="B82" s="38"/>
      <c r="C82" s="42" t="s">
        <v>42</v>
      </c>
      <c r="D82" s="42" t="s">
        <v>38</v>
      </c>
      <c r="E82" s="50" t="s">
        <v>91</v>
      </c>
      <c r="F82" s="42"/>
      <c r="G82" s="72">
        <f>SUM(G83)+G85</f>
        <v>281.40016000000003</v>
      </c>
      <c r="H82" s="72">
        <f>SUM(H83)+H85</f>
        <v>291.49964</v>
      </c>
      <c r="I82" s="72"/>
    </row>
    <row r="83" spans="1:9" ht="25.5" x14ac:dyDescent="0.2">
      <c r="A83" s="79" t="s">
        <v>33</v>
      </c>
      <c r="B83" s="66"/>
      <c r="C83" s="42" t="s">
        <v>42</v>
      </c>
      <c r="D83" s="42" t="s">
        <v>38</v>
      </c>
      <c r="E83" s="54" t="s">
        <v>102</v>
      </c>
      <c r="F83" s="67"/>
      <c r="G83" s="72">
        <f>G84</f>
        <v>264.85264000000001</v>
      </c>
      <c r="H83" s="72">
        <f>H84</f>
        <v>264.85264000000001</v>
      </c>
      <c r="I83" s="72"/>
    </row>
    <row r="84" spans="1:9" ht="25.5" x14ac:dyDescent="0.2">
      <c r="A84" s="80" t="s">
        <v>82</v>
      </c>
      <c r="B84" s="66"/>
      <c r="C84" s="42" t="s">
        <v>42</v>
      </c>
      <c r="D84" s="42" t="s">
        <v>38</v>
      </c>
      <c r="E84" s="50" t="s">
        <v>102</v>
      </c>
      <c r="F84" s="54">
        <v>120</v>
      </c>
      <c r="G84" s="72">
        <f>([1]прил9!E51+[1]прил9!E53)/1000</f>
        <v>264.85264000000001</v>
      </c>
      <c r="H84" s="72">
        <f>([1]прил9!F51+[1]прил9!F53)/1000</f>
        <v>264.85264000000001</v>
      </c>
      <c r="I84" s="72"/>
    </row>
    <row r="85" spans="1:9" ht="25.5" x14ac:dyDescent="0.2">
      <c r="A85" s="79" t="s">
        <v>80</v>
      </c>
      <c r="B85" s="66"/>
      <c r="C85" s="42" t="s">
        <v>42</v>
      </c>
      <c r="D85" s="42" t="s">
        <v>38</v>
      </c>
      <c r="E85" s="50" t="s">
        <v>102</v>
      </c>
      <c r="F85" s="54">
        <v>240</v>
      </c>
      <c r="G85" s="72">
        <f>[1]прил9!E54/1000</f>
        <v>16.547519999999999</v>
      </c>
      <c r="H85" s="72">
        <f>[1]прил9!F54/1000</f>
        <v>26.646999999999998</v>
      </c>
      <c r="I85" s="72"/>
    </row>
    <row r="86" spans="1:9" ht="29.25" x14ac:dyDescent="0.25">
      <c r="A86" s="78" t="s">
        <v>32</v>
      </c>
      <c r="B86" s="32">
        <v>911</v>
      </c>
      <c r="C86" s="37" t="s">
        <v>38</v>
      </c>
      <c r="D86" s="37" t="s">
        <v>37</v>
      </c>
      <c r="E86" s="37"/>
      <c r="F86" s="37"/>
      <c r="G86" s="30">
        <f>G87+G98</f>
        <v>171.88800000000001</v>
      </c>
      <c r="H86" s="30">
        <f>H87+H98</f>
        <v>78.881691999999987</v>
      </c>
      <c r="I86" s="30">
        <f>I87+I98</f>
        <v>80.191234299999991</v>
      </c>
    </row>
    <row r="87" spans="1:9" ht="25.5" customHeight="1" x14ac:dyDescent="0.2">
      <c r="A87" s="77" t="s">
        <v>31</v>
      </c>
      <c r="B87" s="44"/>
      <c r="C87" s="39" t="s">
        <v>38</v>
      </c>
      <c r="D87" s="39" t="s">
        <v>43</v>
      </c>
      <c r="E87" s="39"/>
      <c r="F87" s="39"/>
      <c r="G87" s="41">
        <f>G88+G93</f>
        <v>168.38800000000001</v>
      </c>
      <c r="H87" s="41">
        <f>H88+H93</f>
        <v>75.381691999999987</v>
      </c>
      <c r="I87" s="41">
        <f>I88+I93</f>
        <v>76.691234299999991</v>
      </c>
    </row>
    <row r="88" spans="1:9" ht="38.25" x14ac:dyDescent="0.2">
      <c r="A88" s="81" t="s">
        <v>103</v>
      </c>
      <c r="B88" s="50"/>
      <c r="C88" s="39" t="s">
        <v>38</v>
      </c>
      <c r="D88" s="39" t="s">
        <v>43</v>
      </c>
      <c r="E88" s="54" t="s">
        <v>104</v>
      </c>
      <c r="F88" s="39"/>
      <c r="G88" s="41">
        <f t="shared" ref="G88:I89" si="6">G89</f>
        <v>84.204000000000008</v>
      </c>
      <c r="H88" s="41">
        <f t="shared" si="6"/>
        <v>75.381691999999987</v>
      </c>
      <c r="I88" s="41">
        <f t="shared" si="6"/>
        <v>76.691234299999991</v>
      </c>
    </row>
    <row r="89" spans="1:9" ht="30" customHeight="1" x14ac:dyDescent="0.2">
      <c r="A89" s="81" t="s">
        <v>222</v>
      </c>
      <c r="B89" s="50"/>
      <c r="C89" s="39" t="s">
        <v>38</v>
      </c>
      <c r="D89" s="39" t="s">
        <v>43</v>
      </c>
      <c r="E89" s="54" t="s">
        <v>105</v>
      </c>
      <c r="F89" s="39"/>
      <c r="G89" s="41">
        <f t="shared" si="6"/>
        <v>84.204000000000008</v>
      </c>
      <c r="H89" s="41">
        <f t="shared" si="6"/>
        <v>75.381691999999987</v>
      </c>
      <c r="I89" s="41">
        <f t="shared" si="6"/>
        <v>76.691234299999991</v>
      </c>
    </row>
    <row r="90" spans="1:9" ht="51" x14ac:dyDescent="0.2">
      <c r="A90" s="81" t="s">
        <v>197</v>
      </c>
      <c r="B90" s="44"/>
      <c r="C90" s="39" t="s">
        <v>38</v>
      </c>
      <c r="D90" s="39" t="s">
        <v>43</v>
      </c>
      <c r="E90" s="54" t="s">
        <v>106</v>
      </c>
      <c r="F90" s="39"/>
      <c r="G90" s="41">
        <f>SUM(G92)</f>
        <v>84.204000000000008</v>
      </c>
      <c r="H90" s="41">
        <f>SUM(H92)</f>
        <v>75.381691999999987</v>
      </c>
      <c r="I90" s="41">
        <f>SUM(I92)</f>
        <v>76.691234299999991</v>
      </c>
    </row>
    <row r="91" spans="1:9" x14ac:dyDescent="0.2">
      <c r="A91" s="81" t="s">
        <v>173</v>
      </c>
      <c r="B91" s="44"/>
      <c r="C91" s="39" t="s">
        <v>38</v>
      </c>
      <c r="D91" s="39" t="s">
        <v>43</v>
      </c>
      <c r="E91" s="54" t="s">
        <v>142</v>
      </c>
      <c r="F91" s="39"/>
      <c r="G91" s="41">
        <f>G92</f>
        <v>84.204000000000008</v>
      </c>
      <c r="H91" s="41">
        <f>H92</f>
        <v>75.381691999999987</v>
      </c>
      <c r="I91" s="41">
        <f>I92</f>
        <v>76.691234299999991</v>
      </c>
    </row>
    <row r="92" spans="1:9" ht="25.5" x14ac:dyDescent="0.2">
      <c r="A92" s="79" t="s">
        <v>80</v>
      </c>
      <c r="B92" s="44"/>
      <c r="C92" s="39" t="s">
        <v>38</v>
      </c>
      <c r="D92" s="39" t="s">
        <v>43</v>
      </c>
      <c r="E92" s="54" t="s">
        <v>142</v>
      </c>
      <c r="F92" s="43" t="s">
        <v>81</v>
      </c>
      <c r="G92" s="41">
        <f>[1]прил9!E73/1000</f>
        <v>84.204000000000008</v>
      </c>
      <c r="H92" s="41">
        <f>[1]прил9!F73/1000</f>
        <v>75.381691999999987</v>
      </c>
      <c r="I92" s="41">
        <f>[1]прил9!G73/1000</f>
        <v>76.691234299999991</v>
      </c>
    </row>
    <row r="93" spans="1:9" ht="38.25" x14ac:dyDescent="0.2">
      <c r="A93" s="77" t="s">
        <v>239</v>
      </c>
      <c r="B93" s="44"/>
      <c r="C93" s="39" t="s">
        <v>38</v>
      </c>
      <c r="D93" s="39" t="s">
        <v>43</v>
      </c>
      <c r="E93" s="53" t="s">
        <v>261</v>
      </c>
      <c r="F93" s="43"/>
      <c r="G93" s="41">
        <f>G94</f>
        <v>84.183999999999997</v>
      </c>
      <c r="H93" s="41"/>
      <c r="I93" s="41"/>
    </row>
    <row r="94" spans="1:9" ht="38.25" x14ac:dyDescent="0.2">
      <c r="A94" s="79" t="s">
        <v>244</v>
      </c>
      <c r="B94" s="44"/>
      <c r="C94" s="39" t="s">
        <v>38</v>
      </c>
      <c r="D94" s="39" t="s">
        <v>43</v>
      </c>
      <c r="E94" s="53" t="s">
        <v>240</v>
      </c>
      <c r="F94" s="43"/>
      <c r="G94" s="41">
        <f>G95</f>
        <v>84.183999999999997</v>
      </c>
      <c r="H94" s="41"/>
      <c r="I94" s="41"/>
    </row>
    <row r="95" spans="1:9" ht="38.25" x14ac:dyDescent="0.2">
      <c r="A95" s="79" t="s">
        <v>244</v>
      </c>
      <c r="B95" s="44"/>
      <c r="C95" s="39" t="s">
        <v>38</v>
      </c>
      <c r="D95" s="39" t="s">
        <v>43</v>
      </c>
      <c r="E95" s="53" t="s">
        <v>241</v>
      </c>
      <c r="F95" s="43"/>
      <c r="G95" s="41">
        <f>G96</f>
        <v>84.183999999999997</v>
      </c>
      <c r="H95" s="41"/>
      <c r="I95" s="41"/>
    </row>
    <row r="96" spans="1:9" ht="76.5" x14ac:dyDescent="0.2">
      <c r="A96" s="79" t="s">
        <v>281</v>
      </c>
      <c r="B96" s="44"/>
      <c r="C96" s="39" t="s">
        <v>38</v>
      </c>
      <c r="D96" s="39" t="s">
        <v>43</v>
      </c>
      <c r="E96" s="54" t="s">
        <v>284</v>
      </c>
      <c r="F96" s="43"/>
      <c r="G96" s="41">
        <f>G97</f>
        <v>84.183999999999997</v>
      </c>
      <c r="H96" s="41">
        <f>H97</f>
        <v>0</v>
      </c>
      <c r="I96" s="41">
        <f>I97</f>
        <v>0</v>
      </c>
    </row>
    <row r="97" spans="1:9" ht="25.5" x14ac:dyDescent="0.2">
      <c r="A97" s="79" t="s">
        <v>80</v>
      </c>
      <c r="B97" s="44"/>
      <c r="C97" s="39" t="s">
        <v>38</v>
      </c>
      <c r="D97" s="39" t="s">
        <v>43</v>
      </c>
      <c r="E97" s="54" t="s">
        <v>284</v>
      </c>
      <c r="F97" s="43" t="s">
        <v>81</v>
      </c>
      <c r="G97" s="41">
        <f>[1]прил9!E79/1000</f>
        <v>84.183999999999997</v>
      </c>
      <c r="H97" s="41"/>
      <c r="I97" s="41"/>
    </row>
    <row r="98" spans="1:9" ht="25.5" x14ac:dyDescent="0.2">
      <c r="A98" s="77" t="s">
        <v>290</v>
      </c>
      <c r="B98" s="92"/>
      <c r="C98" s="124" t="s">
        <v>38</v>
      </c>
      <c r="D98" s="75">
        <v>14</v>
      </c>
      <c r="E98" s="92"/>
      <c r="F98" s="92"/>
      <c r="G98" s="92">
        <f>G99</f>
        <v>3.5</v>
      </c>
      <c r="H98" s="92">
        <f t="shared" ref="H98:I102" si="7">H99</f>
        <v>3.5</v>
      </c>
      <c r="I98" s="92">
        <f t="shared" si="7"/>
        <v>3.5</v>
      </c>
    </row>
    <row r="99" spans="1:9" x14ac:dyDescent="0.2">
      <c r="A99" s="79" t="s">
        <v>61</v>
      </c>
      <c r="B99" s="92"/>
      <c r="C99" s="124" t="s">
        <v>38</v>
      </c>
      <c r="D99" s="75">
        <v>14</v>
      </c>
      <c r="E99" s="92" t="s">
        <v>90</v>
      </c>
      <c r="F99" s="92"/>
      <c r="G99" s="92">
        <f>G100</f>
        <v>3.5</v>
      </c>
      <c r="H99" s="92">
        <f t="shared" si="7"/>
        <v>3.5</v>
      </c>
      <c r="I99" s="92">
        <f t="shared" si="7"/>
        <v>3.5</v>
      </c>
    </row>
    <row r="100" spans="1:9" x14ac:dyDescent="0.2">
      <c r="A100" s="79" t="s">
        <v>78</v>
      </c>
      <c r="B100" s="92"/>
      <c r="C100" s="124" t="s">
        <v>38</v>
      </c>
      <c r="D100" s="75">
        <v>14</v>
      </c>
      <c r="E100" s="92" t="s">
        <v>91</v>
      </c>
      <c r="F100" s="92"/>
      <c r="G100" s="92">
        <f>G101</f>
        <v>3.5</v>
      </c>
      <c r="H100" s="92">
        <f t="shared" si="7"/>
        <v>3.5</v>
      </c>
      <c r="I100" s="92">
        <f t="shared" si="7"/>
        <v>3.5</v>
      </c>
    </row>
    <row r="101" spans="1:9" x14ac:dyDescent="0.2">
      <c r="A101" s="79" t="s">
        <v>78</v>
      </c>
      <c r="B101" s="92"/>
      <c r="C101" s="124" t="s">
        <v>38</v>
      </c>
      <c r="D101" s="75">
        <v>14</v>
      </c>
      <c r="E101" s="92" t="s">
        <v>107</v>
      </c>
      <c r="F101" s="92"/>
      <c r="G101" s="92">
        <f>G102</f>
        <v>3.5</v>
      </c>
      <c r="H101" s="92">
        <f t="shared" si="7"/>
        <v>3.5</v>
      </c>
      <c r="I101" s="92">
        <f t="shared" si="7"/>
        <v>3.5</v>
      </c>
    </row>
    <row r="102" spans="1:9" ht="38.25" x14ac:dyDescent="0.2">
      <c r="A102" s="79" t="s">
        <v>291</v>
      </c>
      <c r="B102" s="92"/>
      <c r="C102" s="124" t="s">
        <v>38</v>
      </c>
      <c r="D102" s="75">
        <v>14</v>
      </c>
      <c r="E102" s="92" t="s">
        <v>292</v>
      </c>
      <c r="F102" s="92"/>
      <c r="G102" s="92">
        <f>G103</f>
        <v>3.5</v>
      </c>
      <c r="H102" s="92">
        <f t="shared" si="7"/>
        <v>3.5</v>
      </c>
      <c r="I102" s="92">
        <f t="shared" si="7"/>
        <v>3.5</v>
      </c>
    </row>
    <row r="103" spans="1:9" ht="25.5" x14ac:dyDescent="0.2">
      <c r="A103" s="79" t="s">
        <v>80</v>
      </c>
      <c r="B103" s="92"/>
      <c r="C103" s="124" t="s">
        <v>38</v>
      </c>
      <c r="D103" s="75">
        <v>14</v>
      </c>
      <c r="E103" s="92" t="s">
        <v>292</v>
      </c>
      <c r="F103" s="92">
        <v>240</v>
      </c>
      <c r="G103" s="92">
        <v>3.5</v>
      </c>
      <c r="H103" s="92">
        <v>3.5</v>
      </c>
      <c r="I103" s="92">
        <v>3.5</v>
      </c>
    </row>
    <row r="104" spans="1:9" x14ac:dyDescent="0.2">
      <c r="A104" s="77" t="s">
        <v>20</v>
      </c>
      <c r="B104" s="32">
        <v>911</v>
      </c>
      <c r="C104" s="63" t="s">
        <v>39</v>
      </c>
      <c r="D104" s="63" t="s">
        <v>37</v>
      </c>
      <c r="E104" s="63"/>
      <c r="F104" s="63"/>
      <c r="G104" s="64">
        <f>SUM(G105,G130)</f>
        <v>4603.8</v>
      </c>
      <c r="H104" s="64">
        <f>SUM(H105,H130)</f>
        <v>2400</v>
      </c>
      <c r="I104" s="64">
        <f>SUM(I105,I130)</f>
        <v>2400</v>
      </c>
    </row>
    <row r="105" spans="1:9" ht="15.75" x14ac:dyDescent="0.25">
      <c r="A105" s="7" t="s">
        <v>68</v>
      </c>
      <c r="B105" s="8"/>
      <c r="C105" s="8" t="s">
        <v>39</v>
      </c>
      <c r="D105" s="8" t="s">
        <v>43</v>
      </c>
      <c r="E105" s="43"/>
      <c r="F105" s="43"/>
      <c r="G105" s="68">
        <f>SUM(G106)</f>
        <v>2400</v>
      </c>
      <c r="H105" s="68">
        <f>SUM(H106)</f>
        <v>2400</v>
      </c>
      <c r="I105" s="68">
        <f>SUM(I106)</f>
        <v>2400</v>
      </c>
    </row>
    <row r="106" spans="1:9" ht="38.25" x14ac:dyDescent="0.2">
      <c r="A106" s="81" t="s">
        <v>111</v>
      </c>
      <c r="B106" s="50"/>
      <c r="C106" s="53" t="s">
        <v>39</v>
      </c>
      <c r="D106" s="53" t="s">
        <v>43</v>
      </c>
      <c r="E106" s="53" t="s">
        <v>143</v>
      </c>
      <c r="F106" s="53"/>
      <c r="G106" s="57">
        <f>G107+G111+G115+G119+G125</f>
        <v>2400</v>
      </c>
      <c r="H106" s="57">
        <f>H107+H111+H115+H119</f>
        <v>2400</v>
      </c>
      <c r="I106" s="57">
        <f>I107+I111+I115+I119</f>
        <v>2400</v>
      </c>
    </row>
    <row r="107" spans="1:9" ht="30.75" customHeight="1" x14ac:dyDescent="0.2">
      <c r="A107" s="81" t="s">
        <v>223</v>
      </c>
      <c r="B107" s="50"/>
      <c r="C107" s="53" t="s">
        <v>39</v>
      </c>
      <c r="D107" s="53" t="s">
        <v>43</v>
      </c>
      <c r="E107" s="53" t="s">
        <v>144</v>
      </c>
      <c r="F107" s="53"/>
      <c r="G107" s="57">
        <f>G108</f>
        <v>1404.442</v>
      </c>
      <c r="H107" s="57">
        <f>H108</f>
        <v>620</v>
      </c>
      <c r="I107" s="57">
        <f>I108</f>
        <v>620</v>
      </c>
    </row>
    <row r="108" spans="1:9" x14ac:dyDescent="0.2">
      <c r="A108" s="82" t="s">
        <v>224</v>
      </c>
      <c r="B108" s="50"/>
      <c r="C108" s="53" t="s">
        <v>39</v>
      </c>
      <c r="D108" s="53" t="s">
        <v>43</v>
      </c>
      <c r="E108" s="53" t="s">
        <v>145</v>
      </c>
      <c r="F108" s="53"/>
      <c r="G108" s="57">
        <f>G110</f>
        <v>1404.442</v>
      </c>
      <c r="H108" s="57">
        <f>H110</f>
        <v>620</v>
      </c>
      <c r="I108" s="57">
        <f>I110</f>
        <v>620</v>
      </c>
    </row>
    <row r="109" spans="1:9" ht="38.25" x14ac:dyDescent="0.2">
      <c r="A109" s="82" t="s">
        <v>174</v>
      </c>
      <c r="B109" s="50"/>
      <c r="C109" s="53" t="s">
        <v>39</v>
      </c>
      <c r="D109" s="53" t="s">
        <v>43</v>
      </c>
      <c r="E109" s="53" t="s">
        <v>146</v>
      </c>
      <c r="F109" s="53"/>
      <c r="G109" s="57">
        <f>G110</f>
        <v>1404.442</v>
      </c>
      <c r="H109" s="57">
        <f>H110</f>
        <v>620</v>
      </c>
      <c r="I109" s="57">
        <f>I110</f>
        <v>620</v>
      </c>
    </row>
    <row r="110" spans="1:9" ht="25.5" x14ac:dyDescent="0.2">
      <c r="A110" s="79" t="s">
        <v>80</v>
      </c>
      <c r="B110" s="54"/>
      <c r="C110" s="53" t="s">
        <v>39</v>
      </c>
      <c r="D110" s="53" t="s">
        <v>43</v>
      </c>
      <c r="E110" s="53" t="s">
        <v>146</v>
      </c>
      <c r="F110" s="43" t="s">
        <v>81</v>
      </c>
      <c r="G110" s="57">
        <f>[1]прил9!E83/1000+[1]прил9!E84/1000</f>
        <v>1404.442</v>
      </c>
      <c r="H110" s="57">
        <f>[1]прил9!F83/1000+[1]прил9!F84/1000</f>
        <v>620</v>
      </c>
      <c r="I110" s="57">
        <f>[1]прил9!G83/1000+[1]прил9!G84/1000</f>
        <v>620</v>
      </c>
    </row>
    <row r="111" spans="1:9" ht="26.25" customHeight="1" x14ac:dyDescent="0.2">
      <c r="A111" s="81" t="s">
        <v>225</v>
      </c>
      <c r="B111" s="54"/>
      <c r="C111" s="53" t="s">
        <v>39</v>
      </c>
      <c r="D111" s="53" t="s">
        <v>43</v>
      </c>
      <c r="E111" s="53" t="s">
        <v>147</v>
      </c>
      <c r="F111" s="43"/>
      <c r="G111" s="57">
        <f t="shared" ref="G111:I113" si="8">G112</f>
        <v>892.678</v>
      </c>
      <c r="H111" s="57">
        <f t="shared" si="8"/>
        <v>1780</v>
      </c>
      <c r="I111" s="57">
        <f t="shared" si="8"/>
        <v>1780</v>
      </c>
    </row>
    <row r="112" spans="1:9" ht="51" x14ac:dyDescent="0.2">
      <c r="A112" s="82" t="s">
        <v>226</v>
      </c>
      <c r="B112" s="54"/>
      <c r="C112" s="53" t="s">
        <v>39</v>
      </c>
      <c r="D112" s="53" t="s">
        <v>43</v>
      </c>
      <c r="E112" s="53" t="s">
        <v>148</v>
      </c>
      <c r="F112" s="43"/>
      <c r="G112" s="57">
        <f t="shared" si="8"/>
        <v>892.678</v>
      </c>
      <c r="H112" s="57">
        <f t="shared" si="8"/>
        <v>1780</v>
      </c>
      <c r="I112" s="57">
        <f t="shared" si="8"/>
        <v>1780</v>
      </c>
    </row>
    <row r="113" spans="1:9" ht="63.75" x14ac:dyDescent="0.2">
      <c r="A113" s="82" t="s">
        <v>227</v>
      </c>
      <c r="B113" s="50"/>
      <c r="C113" s="53" t="s">
        <v>39</v>
      </c>
      <c r="D113" s="53" t="s">
        <v>43</v>
      </c>
      <c r="E113" s="53" t="s">
        <v>149</v>
      </c>
      <c r="F113" s="53"/>
      <c r="G113" s="57">
        <f t="shared" si="8"/>
        <v>892.678</v>
      </c>
      <c r="H113" s="57">
        <f t="shared" si="8"/>
        <v>1780</v>
      </c>
      <c r="I113" s="57">
        <f t="shared" si="8"/>
        <v>1780</v>
      </c>
    </row>
    <row r="114" spans="1:9" ht="25.5" x14ac:dyDescent="0.2">
      <c r="A114" s="79" t="s">
        <v>80</v>
      </c>
      <c r="B114" s="54"/>
      <c r="C114" s="53" t="s">
        <v>39</v>
      </c>
      <c r="D114" s="53" t="s">
        <v>43</v>
      </c>
      <c r="E114" s="53" t="s">
        <v>149</v>
      </c>
      <c r="F114" s="43" t="s">
        <v>81</v>
      </c>
      <c r="G114" s="57">
        <f>[1]прил9!E85/1000</f>
        <v>892.678</v>
      </c>
      <c r="H114" s="57">
        <f>[1]прил9!F85/1000</f>
        <v>1780</v>
      </c>
      <c r="I114" s="57">
        <f>[1]прил9!G85/1000</f>
        <v>1780</v>
      </c>
    </row>
    <row r="115" spans="1:9" hidden="1" x14ac:dyDescent="0.2">
      <c r="A115" s="81" t="s">
        <v>159</v>
      </c>
      <c r="B115" s="50"/>
      <c r="C115" s="53" t="s">
        <v>39</v>
      </c>
      <c r="D115" s="53" t="s">
        <v>43</v>
      </c>
      <c r="E115" s="53" t="s">
        <v>156</v>
      </c>
      <c r="F115" s="53"/>
      <c r="G115" s="57">
        <f>G116</f>
        <v>0</v>
      </c>
      <c r="H115" s="57">
        <f>H116</f>
        <v>0</v>
      </c>
      <c r="I115" s="57">
        <f>I116</f>
        <v>0</v>
      </c>
    </row>
    <row r="116" spans="1:9" ht="25.5" hidden="1" x14ac:dyDescent="0.2">
      <c r="A116" s="82" t="s">
        <v>158</v>
      </c>
      <c r="B116" s="50"/>
      <c r="C116" s="53" t="s">
        <v>39</v>
      </c>
      <c r="D116" s="53" t="s">
        <v>43</v>
      </c>
      <c r="E116" s="53" t="s">
        <v>157</v>
      </c>
      <c r="F116" s="53"/>
      <c r="G116" s="57">
        <f>G118</f>
        <v>0</v>
      </c>
      <c r="H116" s="57">
        <f>H118</f>
        <v>0</v>
      </c>
      <c r="I116" s="57">
        <f>I118</f>
        <v>0</v>
      </c>
    </row>
    <row r="117" spans="1:9" ht="38.25" hidden="1" x14ac:dyDescent="0.2">
      <c r="A117" s="82" t="s">
        <v>174</v>
      </c>
      <c r="B117" s="50"/>
      <c r="C117" s="53" t="s">
        <v>39</v>
      </c>
      <c r="D117" s="53" t="s">
        <v>43</v>
      </c>
      <c r="E117" s="53" t="s">
        <v>155</v>
      </c>
      <c r="F117" s="53"/>
      <c r="G117" s="57">
        <f>G118</f>
        <v>0</v>
      </c>
      <c r="H117" s="57">
        <f>H118</f>
        <v>0</v>
      </c>
      <c r="I117" s="57">
        <f>I118</f>
        <v>0</v>
      </c>
    </row>
    <row r="118" spans="1:9" ht="25.5" hidden="1" x14ac:dyDescent="0.2">
      <c r="A118" s="79" t="s">
        <v>80</v>
      </c>
      <c r="B118" s="54"/>
      <c r="C118" s="53" t="s">
        <v>39</v>
      </c>
      <c r="D118" s="53" t="s">
        <v>43</v>
      </c>
      <c r="E118" s="53" t="s">
        <v>155</v>
      </c>
      <c r="F118" s="43" t="s">
        <v>81</v>
      </c>
      <c r="G118" s="57"/>
      <c r="H118" s="57"/>
      <c r="I118" s="57"/>
    </row>
    <row r="119" spans="1:9" ht="25.5" hidden="1" x14ac:dyDescent="0.2">
      <c r="A119" s="62" t="s">
        <v>202</v>
      </c>
      <c r="B119" s="54"/>
      <c r="C119" s="53" t="s">
        <v>39</v>
      </c>
      <c r="D119" s="53" t="s">
        <v>43</v>
      </c>
      <c r="E119" s="53" t="s">
        <v>199</v>
      </c>
      <c r="F119" s="43"/>
      <c r="G119" s="57">
        <f>G120</f>
        <v>0</v>
      </c>
      <c r="H119" s="57">
        <f>H120</f>
        <v>0</v>
      </c>
      <c r="I119" s="57">
        <f>I120</f>
        <v>0</v>
      </c>
    </row>
    <row r="120" spans="1:9" ht="25.5" hidden="1" x14ac:dyDescent="0.2">
      <c r="A120" s="62" t="s">
        <v>203</v>
      </c>
      <c r="B120" s="54"/>
      <c r="C120" s="53" t="s">
        <v>39</v>
      </c>
      <c r="D120" s="53" t="s">
        <v>43</v>
      </c>
      <c r="E120" s="53" t="s">
        <v>200</v>
      </c>
      <c r="F120" s="43"/>
      <c r="G120" s="57">
        <f>G121+G123</f>
        <v>0</v>
      </c>
      <c r="H120" s="57">
        <f>H121+H123</f>
        <v>0</v>
      </c>
      <c r="I120" s="57">
        <f>I121+I123</f>
        <v>0</v>
      </c>
    </row>
    <row r="121" spans="1:9" ht="25.5" hidden="1" x14ac:dyDescent="0.2">
      <c r="A121" s="62" t="s">
        <v>204</v>
      </c>
      <c r="B121" s="54"/>
      <c r="C121" s="53" t="s">
        <v>39</v>
      </c>
      <c r="D121" s="53" t="s">
        <v>43</v>
      </c>
      <c r="E121" s="53" t="s">
        <v>201</v>
      </c>
      <c r="F121" s="43"/>
      <c r="G121" s="57">
        <f>G122</f>
        <v>0</v>
      </c>
      <c r="H121" s="57">
        <f>H122</f>
        <v>0</v>
      </c>
      <c r="I121" s="57">
        <f>I122</f>
        <v>0</v>
      </c>
    </row>
    <row r="122" spans="1:9" ht="26.25" hidden="1" customHeight="1" x14ac:dyDescent="0.2">
      <c r="A122" s="38" t="s">
        <v>80</v>
      </c>
      <c r="B122" s="54"/>
      <c r="C122" s="53" t="s">
        <v>39</v>
      </c>
      <c r="D122" s="53" t="s">
        <v>43</v>
      </c>
      <c r="E122" s="53" t="s">
        <v>201</v>
      </c>
      <c r="F122" s="42" t="s">
        <v>81</v>
      </c>
      <c r="G122" s="57"/>
      <c r="H122" s="57"/>
      <c r="I122" s="57"/>
    </row>
    <row r="123" spans="1:9" ht="26.25" hidden="1" customHeight="1" x14ac:dyDescent="0.2">
      <c r="A123" s="38" t="s">
        <v>212</v>
      </c>
      <c r="B123" s="54"/>
      <c r="C123" s="53" t="s">
        <v>39</v>
      </c>
      <c r="D123" s="53" t="s">
        <v>43</v>
      </c>
      <c r="E123" s="53" t="s">
        <v>211</v>
      </c>
      <c r="F123" s="42"/>
      <c r="G123" s="57">
        <f>G124</f>
        <v>0</v>
      </c>
      <c r="H123" s="57">
        <f>H124</f>
        <v>0</v>
      </c>
      <c r="I123" s="57">
        <f>I124</f>
        <v>0</v>
      </c>
    </row>
    <row r="124" spans="1:9" ht="25.5" hidden="1" x14ac:dyDescent="0.2">
      <c r="A124" s="38" t="s">
        <v>80</v>
      </c>
      <c r="B124" s="54"/>
      <c r="C124" s="53" t="s">
        <v>39</v>
      </c>
      <c r="D124" s="53" t="s">
        <v>43</v>
      </c>
      <c r="E124" s="53" t="s">
        <v>211</v>
      </c>
      <c r="F124" s="42" t="s">
        <v>81</v>
      </c>
      <c r="G124" s="57"/>
      <c r="H124" s="57"/>
      <c r="I124" s="57"/>
    </row>
    <row r="125" spans="1:9" ht="38.25" x14ac:dyDescent="0.2">
      <c r="A125" s="79" t="s">
        <v>258</v>
      </c>
      <c r="B125" s="54"/>
      <c r="C125" s="53" t="s">
        <v>39</v>
      </c>
      <c r="D125" s="53" t="s">
        <v>43</v>
      </c>
      <c r="E125" s="53" t="s">
        <v>254</v>
      </c>
      <c r="F125" s="42"/>
      <c r="G125" s="57">
        <f t="shared" ref="G125:I128" si="9">G126</f>
        <v>102.88</v>
      </c>
      <c r="H125" s="57">
        <f t="shared" si="9"/>
        <v>0</v>
      </c>
      <c r="I125" s="57">
        <f t="shared" si="9"/>
        <v>0</v>
      </c>
    </row>
    <row r="126" spans="1:9" ht="38.25" x14ac:dyDescent="0.2">
      <c r="A126" s="79" t="s">
        <v>258</v>
      </c>
      <c r="B126" s="50"/>
      <c r="C126" s="53" t="s">
        <v>39</v>
      </c>
      <c r="D126" s="53" t="s">
        <v>43</v>
      </c>
      <c r="E126" s="53" t="s">
        <v>254</v>
      </c>
      <c r="F126" s="53"/>
      <c r="G126" s="57">
        <f t="shared" si="9"/>
        <v>102.88</v>
      </c>
      <c r="H126" s="57">
        <f t="shared" si="9"/>
        <v>0</v>
      </c>
      <c r="I126" s="57">
        <f t="shared" si="9"/>
        <v>0</v>
      </c>
    </row>
    <row r="127" spans="1:9" ht="25.5" x14ac:dyDescent="0.2">
      <c r="A127" s="82" t="s">
        <v>259</v>
      </c>
      <c r="B127" s="50"/>
      <c r="C127" s="53" t="s">
        <v>39</v>
      </c>
      <c r="D127" s="53" t="s">
        <v>43</v>
      </c>
      <c r="E127" s="53" t="s">
        <v>255</v>
      </c>
      <c r="F127" s="53"/>
      <c r="G127" s="57">
        <f t="shared" si="9"/>
        <v>102.88</v>
      </c>
      <c r="H127" s="57">
        <f t="shared" si="9"/>
        <v>0</v>
      </c>
      <c r="I127" s="57">
        <f t="shared" si="9"/>
        <v>0</v>
      </c>
    </row>
    <row r="128" spans="1:9" ht="63.75" x14ac:dyDescent="0.2">
      <c r="A128" s="79" t="s">
        <v>256</v>
      </c>
      <c r="B128" s="38"/>
      <c r="C128" s="53" t="s">
        <v>39</v>
      </c>
      <c r="D128" s="53" t="s">
        <v>43</v>
      </c>
      <c r="E128" s="53" t="s">
        <v>257</v>
      </c>
      <c r="F128" s="53"/>
      <c r="G128" s="57">
        <f t="shared" si="9"/>
        <v>102.88</v>
      </c>
      <c r="H128" s="57">
        <f t="shared" si="9"/>
        <v>0</v>
      </c>
      <c r="I128" s="57">
        <f t="shared" si="9"/>
        <v>0</v>
      </c>
    </row>
    <row r="129" spans="1:9" ht="25.5" x14ac:dyDescent="0.2">
      <c r="A129" s="79" t="s">
        <v>80</v>
      </c>
      <c r="B129" s="54"/>
      <c r="C129" s="53" t="s">
        <v>39</v>
      </c>
      <c r="D129" s="53" t="s">
        <v>43</v>
      </c>
      <c r="E129" s="53" t="s">
        <v>257</v>
      </c>
      <c r="F129" s="43" t="s">
        <v>81</v>
      </c>
      <c r="G129" s="57">
        <f>[1]прил9!E92/1000</f>
        <v>102.88</v>
      </c>
      <c r="H129" s="57"/>
      <c r="I129" s="57"/>
    </row>
    <row r="130" spans="1:9" x14ac:dyDescent="0.2">
      <c r="A130" s="44" t="s">
        <v>34</v>
      </c>
      <c r="B130" s="44"/>
      <c r="C130" s="39" t="s">
        <v>39</v>
      </c>
      <c r="D130" s="39" t="s">
        <v>44</v>
      </c>
      <c r="E130" s="39"/>
      <c r="F130" s="39"/>
      <c r="G130" s="41">
        <f t="shared" ref="G130:I131" si="10">G131</f>
        <v>2203.8000000000002</v>
      </c>
      <c r="H130" s="41">
        <f t="shared" si="10"/>
        <v>0</v>
      </c>
      <c r="I130" s="41">
        <f t="shared" si="10"/>
        <v>0</v>
      </c>
    </row>
    <row r="131" spans="1:9" x14ac:dyDescent="0.2">
      <c r="A131" s="110" t="s">
        <v>61</v>
      </c>
      <c r="B131" s="44"/>
      <c r="C131" s="39" t="s">
        <v>39</v>
      </c>
      <c r="D131" s="39" t="s">
        <v>44</v>
      </c>
      <c r="E131" s="69" t="s">
        <v>90</v>
      </c>
      <c r="F131" s="39"/>
      <c r="G131" s="41">
        <f t="shared" si="10"/>
        <v>2203.8000000000002</v>
      </c>
      <c r="H131" s="41">
        <f t="shared" si="10"/>
        <v>0</v>
      </c>
      <c r="I131" s="41">
        <f t="shared" si="10"/>
        <v>0</v>
      </c>
    </row>
    <row r="132" spans="1:9" x14ac:dyDescent="0.2">
      <c r="A132" s="110" t="s">
        <v>61</v>
      </c>
      <c r="B132" s="44"/>
      <c r="C132" s="39" t="s">
        <v>39</v>
      </c>
      <c r="D132" s="39" t="s">
        <v>44</v>
      </c>
      <c r="E132" s="54" t="s">
        <v>91</v>
      </c>
      <c r="F132" s="39"/>
      <c r="G132" s="41">
        <f>SUM(G133,G135)</f>
        <v>2203.8000000000002</v>
      </c>
      <c r="H132" s="41">
        <f>SUM(H133,H135)</f>
        <v>0</v>
      </c>
      <c r="I132" s="41">
        <f>SUM(I133,I135)</f>
        <v>0</v>
      </c>
    </row>
    <row r="133" spans="1:9" ht="22.5" customHeight="1" x14ac:dyDescent="0.2">
      <c r="A133" s="61" t="s">
        <v>24</v>
      </c>
      <c r="B133" s="44"/>
      <c r="C133" s="39" t="s">
        <v>39</v>
      </c>
      <c r="D133" s="39" t="s">
        <v>44</v>
      </c>
      <c r="E133" s="54" t="s">
        <v>108</v>
      </c>
      <c r="F133" s="43"/>
      <c r="G133" s="41">
        <f>SUM(G134)</f>
        <v>0</v>
      </c>
      <c r="H133" s="41">
        <f>SUM(H134)</f>
        <v>0</v>
      </c>
      <c r="I133" s="41">
        <f>SUM(I134)</f>
        <v>0</v>
      </c>
    </row>
    <row r="134" spans="1:9" ht="25.5" x14ac:dyDescent="0.2">
      <c r="A134" s="38" t="s">
        <v>80</v>
      </c>
      <c r="B134" s="61"/>
      <c r="C134" s="39" t="s">
        <v>39</v>
      </c>
      <c r="D134" s="39" t="s">
        <v>44</v>
      </c>
      <c r="E134" s="54" t="s">
        <v>108</v>
      </c>
      <c r="F134" s="43" t="s">
        <v>81</v>
      </c>
      <c r="G134" s="41"/>
      <c r="H134" s="41"/>
      <c r="I134" s="41"/>
    </row>
    <row r="135" spans="1:9" x14ac:dyDescent="0.2">
      <c r="A135" s="110" t="s">
        <v>78</v>
      </c>
      <c r="B135" s="61"/>
      <c r="C135" s="39" t="s">
        <v>39</v>
      </c>
      <c r="D135" s="39" t="s">
        <v>44</v>
      </c>
      <c r="E135" s="54" t="s">
        <v>107</v>
      </c>
      <c r="F135" s="43"/>
      <c r="G135" s="41">
        <f t="shared" ref="G135:I136" si="11">G136</f>
        <v>2203.8000000000002</v>
      </c>
      <c r="H135" s="41">
        <f t="shared" si="11"/>
        <v>0</v>
      </c>
      <c r="I135" s="41">
        <f t="shared" si="11"/>
        <v>0</v>
      </c>
    </row>
    <row r="136" spans="1:9" x14ac:dyDescent="0.2">
      <c r="A136" s="61" t="s">
        <v>69</v>
      </c>
      <c r="B136" s="61"/>
      <c r="C136" s="39" t="s">
        <v>39</v>
      </c>
      <c r="D136" s="39" t="s">
        <v>44</v>
      </c>
      <c r="E136" s="54" t="s">
        <v>198</v>
      </c>
      <c r="F136" s="43"/>
      <c r="G136" s="41">
        <f t="shared" si="11"/>
        <v>2203.8000000000002</v>
      </c>
      <c r="H136" s="41">
        <f t="shared" si="11"/>
        <v>0</v>
      </c>
      <c r="I136" s="41">
        <f t="shared" si="11"/>
        <v>0</v>
      </c>
    </row>
    <row r="137" spans="1:9" ht="25.5" x14ac:dyDescent="0.2">
      <c r="A137" s="38" t="s">
        <v>80</v>
      </c>
      <c r="B137" s="61"/>
      <c r="C137" s="39" t="s">
        <v>39</v>
      </c>
      <c r="D137" s="39" t="s">
        <v>44</v>
      </c>
      <c r="E137" s="54" t="s">
        <v>198</v>
      </c>
      <c r="F137" s="43" t="s">
        <v>81</v>
      </c>
      <c r="G137" s="41">
        <v>2203.8000000000002</v>
      </c>
      <c r="H137" s="41">
        <f>750-750</f>
        <v>0</v>
      </c>
      <c r="I137" s="41">
        <f>750-750</f>
        <v>0</v>
      </c>
    </row>
    <row r="138" spans="1:9" ht="12" customHeight="1" x14ac:dyDescent="0.2">
      <c r="A138" s="78" t="s">
        <v>7</v>
      </c>
      <c r="B138" s="32">
        <v>911</v>
      </c>
      <c r="C138" s="63" t="s">
        <v>45</v>
      </c>
      <c r="D138" s="63" t="s">
        <v>37</v>
      </c>
      <c r="E138" s="63"/>
      <c r="F138" s="63"/>
      <c r="G138" s="64">
        <f>SUM(G139,G165,G174,G202)</f>
        <v>12607.57081027712</v>
      </c>
      <c r="H138" s="64">
        <f>SUM(H139,H165,H174,H202)</f>
        <v>4999.0808102771198</v>
      </c>
      <c r="I138" s="64">
        <f>SUM(I139,I165,I174,I202)+0.01</f>
        <v>4879.1585102771196</v>
      </c>
    </row>
    <row r="139" spans="1:9" x14ac:dyDescent="0.2">
      <c r="A139" s="77" t="s">
        <v>21</v>
      </c>
      <c r="B139" s="65"/>
      <c r="C139" s="70" t="s">
        <v>45</v>
      </c>
      <c r="D139" s="70" t="s">
        <v>36</v>
      </c>
      <c r="E139" s="39"/>
      <c r="F139" s="39"/>
      <c r="G139" s="41">
        <f>G141+G149+G156</f>
        <v>8765.3806399999994</v>
      </c>
      <c r="H139" s="41">
        <f>H141+H149</f>
        <v>463.28063999999995</v>
      </c>
      <c r="I139" s="41">
        <f>I141+I149</f>
        <v>463.28063999999995</v>
      </c>
    </row>
    <row r="140" spans="1:9" ht="53.25" customHeight="1" x14ac:dyDescent="0.2">
      <c r="A140" s="79" t="s">
        <v>263</v>
      </c>
      <c r="B140" s="65"/>
      <c r="C140" s="43" t="s">
        <v>45</v>
      </c>
      <c r="D140" s="43" t="s">
        <v>36</v>
      </c>
      <c r="E140" s="42" t="s">
        <v>178</v>
      </c>
      <c r="F140" s="39"/>
      <c r="G140" s="41">
        <f t="shared" ref="G140:I141" si="12">G141</f>
        <v>229.92503999999997</v>
      </c>
      <c r="H140" s="41">
        <f t="shared" si="12"/>
        <v>229.92503999999997</v>
      </c>
      <c r="I140" s="41">
        <f t="shared" si="12"/>
        <v>229.92503999999997</v>
      </c>
    </row>
    <row r="141" spans="1:9" ht="53.25" customHeight="1" x14ac:dyDescent="0.2">
      <c r="A141" s="79" t="s">
        <v>263</v>
      </c>
      <c r="B141" s="65"/>
      <c r="C141" s="43" t="s">
        <v>45</v>
      </c>
      <c r="D141" s="43" t="s">
        <v>36</v>
      </c>
      <c r="E141" s="42" t="s">
        <v>179</v>
      </c>
      <c r="F141" s="39"/>
      <c r="G141" s="41">
        <f t="shared" si="12"/>
        <v>229.92503999999997</v>
      </c>
      <c r="H141" s="41">
        <f t="shared" si="12"/>
        <v>229.92503999999997</v>
      </c>
      <c r="I141" s="41">
        <f t="shared" si="12"/>
        <v>229.92503999999997</v>
      </c>
    </row>
    <row r="142" spans="1:9" ht="25.5" x14ac:dyDescent="0.2">
      <c r="A142" s="79" t="s">
        <v>238</v>
      </c>
      <c r="B142" s="65"/>
      <c r="C142" s="43" t="s">
        <v>45</v>
      </c>
      <c r="D142" s="43" t="s">
        <v>36</v>
      </c>
      <c r="E142" s="42" t="s">
        <v>180</v>
      </c>
      <c r="F142" s="39"/>
      <c r="G142" s="41">
        <f>G144+G145+G148</f>
        <v>229.92503999999997</v>
      </c>
      <c r="H142" s="41">
        <f>H144+H145+H148</f>
        <v>229.92503999999997</v>
      </c>
      <c r="I142" s="41">
        <f>I144+I145+I148</f>
        <v>229.92503999999997</v>
      </c>
    </row>
    <row r="143" spans="1:9" x14ac:dyDescent="0.2">
      <c r="A143" s="79" t="s">
        <v>110</v>
      </c>
      <c r="B143" s="65"/>
      <c r="C143" s="43" t="s">
        <v>45</v>
      </c>
      <c r="D143" s="43" t="s">
        <v>36</v>
      </c>
      <c r="E143" s="42" t="s">
        <v>181</v>
      </c>
      <c r="F143" s="39"/>
      <c r="G143" s="41">
        <f>G144</f>
        <v>229.92503999999997</v>
      </c>
      <c r="H143" s="41">
        <f>H144</f>
        <v>229.92503999999997</v>
      </c>
      <c r="I143" s="41">
        <f>I144</f>
        <v>229.92503999999997</v>
      </c>
    </row>
    <row r="144" spans="1:9" ht="25.5" x14ac:dyDescent="0.2">
      <c r="A144" s="79" t="s">
        <v>80</v>
      </c>
      <c r="B144" s="65"/>
      <c r="C144" s="43" t="s">
        <v>45</v>
      </c>
      <c r="D144" s="43" t="s">
        <v>36</v>
      </c>
      <c r="E144" s="42" t="s">
        <v>181</v>
      </c>
      <c r="F144" s="43" t="s">
        <v>81</v>
      </c>
      <c r="G144" s="41">
        <f>[1]прил9!E101/1000</f>
        <v>229.92503999999997</v>
      </c>
      <c r="H144" s="41">
        <f>[1]прил9!F101/1000</f>
        <v>229.92503999999997</v>
      </c>
      <c r="I144" s="41">
        <f>[1]прил9!G101/1000</f>
        <v>229.92503999999997</v>
      </c>
    </row>
    <row r="145" spans="1:9" hidden="1" x14ac:dyDescent="0.2">
      <c r="A145" s="79" t="s">
        <v>232</v>
      </c>
      <c r="B145" s="65"/>
      <c r="C145" s="43" t="s">
        <v>45</v>
      </c>
      <c r="D145" s="43" t="s">
        <v>36</v>
      </c>
      <c r="E145" s="42" t="s">
        <v>233</v>
      </c>
      <c r="F145" s="43"/>
      <c r="G145" s="41">
        <f>G146</f>
        <v>0</v>
      </c>
      <c r="H145" s="41">
        <f>H146</f>
        <v>0</v>
      </c>
      <c r="I145" s="41">
        <f>I146</f>
        <v>0</v>
      </c>
    </row>
    <row r="146" spans="1:9" ht="25.5" hidden="1" x14ac:dyDescent="0.2">
      <c r="A146" s="79" t="s">
        <v>80</v>
      </c>
      <c r="B146" s="65"/>
      <c r="C146" s="43" t="s">
        <v>45</v>
      </c>
      <c r="D146" s="43" t="s">
        <v>36</v>
      </c>
      <c r="E146" s="42" t="s">
        <v>233</v>
      </c>
      <c r="F146" s="43" t="s">
        <v>81</v>
      </c>
      <c r="G146" s="41"/>
      <c r="H146" s="41"/>
      <c r="I146" s="41"/>
    </row>
    <row r="147" spans="1:9" hidden="1" x14ac:dyDescent="0.2">
      <c r="A147" s="81" t="s">
        <v>175</v>
      </c>
      <c r="B147" s="65"/>
      <c r="C147" s="39" t="s">
        <v>45</v>
      </c>
      <c r="D147" s="39" t="s">
        <v>36</v>
      </c>
      <c r="E147" s="69" t="s">
        <v>264</v>
      </c>
      <c r="F147" s="39"/>
      <c r="G147" s="41">
        <f>G148</f>
        <v>0</v>
      </c>
      <c r="H147" s="41">
        <f>H148</f>
        <v>0</v>
      </c>
      <c r="I147" s="41">
        <f>I148</f>
        <v>0</v>
      </c>
    </row>
    <row r="148" spans="1:9" ht="25.5" hidden="1" x14ac:dyDescent="0.2">
      <c r="A148" s="79" t="s">
        <v>80</v>
      </c>
      <c r="B148" s="65"/>
      <c r="C148" s="39" t="s">
        <v>45</v>
      </c>
      <c r="D148" s="39" t="s">
        <v>36</v>
      </c>
      <c r="E148" s="69" t="s">
        <v>264</v>
      </c>
      <c r="F148" s="43" t="s">
        <v>81</v>
      </c>
      <c r="G148" s="41"/>
      <c r="H148" s="41"/>
      <c r="I148" s="41"/>
    </row>
    <row r="149" spans="1:9" x14ac:dyDescent="0.2">
      <c r="A149" s="81" t="s">
        <v>61</v>
      </c>
      <c r="B149" s="65"/>
      <c r="C149" s="39" t="s">
        <v>45</v>
      </c>
      <c r="D149" s="39" t="s">
        <v>36</v>
      </c>
      <c r="E149" s="50" t="s">
        <v>90</v>
      </c>
      <c r="F149" s="39"/>
      <c r="G149" s="41">
        <f>SUM(G150)</f>
        <v>233.35560000000001</v>
      </c>
      <c r="H149" s="41">
        <f>SUM(H150)</f>
        <v>233.35560000000001</v>
      </c>
      <c r="I149" s="41">
        <f>SUM(I150)</f>
        <v>233.35560000000001</v>
      </c>
    </row>
    <row r="150" spans="1:9" x14ac:dyDescent="0.2">
      <c r="A150" s="81" t="s">
        <v>165</v>
      </c>
      <c r="B150" s="65"/>
      <c r="C150" s="39" t="s">
        <v>45</v>
      </c>
      <c r="D150" s="39" t="s">
        <v>36</v>
      </c>
      <c r="E150" s="71" t="s">
        <v>91</v>
      </c>
      <c r="F150" s="39"/>
      <c r="G150" s="41">
        <f>G151</f>
        <v>233.35560000000001</v>
      </c>
      <c r="H150" s="41">
        <f>H151</f>
        <v>233.35560000000001</v>
      </c>
      <c r="I150" s="41">
        <f>I151</f>
        <v>233.35560000000001</v>
      </c>
    </row>
    <row r="151" spans="1:9" x14ac:dyDescent="0.2">
      <c r="A151" s="81" t="s">
        <v>165</v>
      </c>
      <c r="B151" s="65"/>
      <c r="C151" s="39" t="s">
        <v>45</v>
      </c>
      <c r="D151" s="39" t="s">
        <v>36</v>
      </c>
      <c r="E151" s="71" t="s">
        <v>107</v>
      </c>
      <c r="F151" s="39"/>
      <c r="G151" s="41">
        <f>G153+G155</f>
        <v>233.35560000000001</v>
      </c>
      <c r="H151" s="41">
        <f>H153+H155</f>
        <v>233.35560000000001</v>
      </c>
      <c r="I151" s="41">
        <f>I153+I155</f>
        <v>233.35560000000001</v>
      </c>
    </row>
    <row r="152" spans="1:9" hidden="1" x14ac:dyDescent="0.2">
      <c r="A152" s="81"/>
      <c r="B152" s="65"/>
      <c r="C152" s="39"/>
      <c r="D152" s="39"/>
      <c r="E152" s="69"/>
      <c r="F152" s="39"/>
      <c r="G152" s="41"/>
      <c r="H152" s="41"/>
      <c r="I152" s="41"/>
    </row>
    <row r="153" spans="1:9" hidden="1" x14ac:dyDescent="0.2">
      <c r="A153" s="79"/>
      <c r="B153" s="65"/>
      <c r="C153" s="39"/>
      <c r="D153" s="39"/>
      <c r="E153" s="69"/>
      <c r="F153" s="43"/>
      <c r="G153" s="41"/>
      <c r="H153" s="41"/>
      <c r="I153" s="41"/>
    </row>
    <row r="154" spans="1:9" x14ac:dyDescent="0.2">
      <c r="A154" s="81" t="s">
        <v>228</v>
      </c>
      <c r="B154" s="65"/>
      <c r="C154" s="39" t="s">
        <v>45</v>
      </c>
      <c r="D154" s="39" t="s">
        <v>36</v>
      </c>
      <c r="E154" s="50" t="s">
        <v>109</v>
      </c>
      <c r="F154" s="43"/>
      <c r="G154" s="41">
        <f>G155</f>
        <v>233.35560000000001</v>
      </c>
      <c r="H154" s="41">
        <f>H155</f>
        <v>233.35560000000001</v>
      </c>
      <c r="I154" s="41">
        <f>I155</f>
        <v>233.35560000000001</v>
      </c>
    </row>
    <row r="155" spans="1:9" ht="25.5" x14ac:dyDescent="0.2">
      <c r="A155" s="79" t="s">
        <v>80</v>
      </c>
      <c r="B155" s="40"/>
      <c r="C155" s="39" t="s">
        <v>45</v>
      </c>
      <c r="D155" s="39" t="s">
        <v>36</v>
      </c>
      <c r="E155" s="54" t="s">
        <v>109</v>
      </c>
      <c r="F155" s="43" t="s">
        <v>81</v>
      </c>
      <c r="G155" s="41">
        <f>[1]прил9!E103/1000</f>
        <v>233.35560000000001</v>
      </c>
      <c r="H155" s="41">
        <f>[1]прил9!F103/1000</f>
        <v>233.35560000000001</v>
      </c>
      <c r="I155" s="41">
        <f>[1]прил9!G103/1000</f>
        <v>233.35560000000001</v>
      </c>
    </row>
    <row r="156" spans="1:9" ht="40.5" customHeight="1" x14ac:dyDescent="0.2">
      <c r="A156" s="79" t="s">
        <v>306</v>
      </c>
      <c r="B156" s="40"/>
      <c r="C156" s="39" t="s">
        <v>45</v>
      </c>
      <c r="D156" s="39" t="s">
        <v>36</v>
      </c>
      <c r="E156" s="54" t="s">
        <v>294</v>
      </c>
      <c r="F156" s="43"/>
      <c r="G156" s="41">
        <f>G157</f>
        <v>8302.1</v>
      </c>
      <c r="H156" s="41"/>
      <c r="I156" s="41"/>
    </row>
    <row r="157" spans="1:9" ht="40.5" customHeight="1" x14ac:dyDescent="0.2">
      <c r="A157" s="79" t="s">
        <v>307</v>
      </c>
      <c r="B157" s="40"/>
      <c r="C157" s="39" t="s">
        <v>45</v>
      </c>
      <c r="D157" s="39" t="s">
        <v>36</v>
      </c>
      <c r="E157" s="54" t="s">
        <v>295</v>
      </c>
      <c r="F157" s="43"/>
      <c r="G157" s="41">
        <f>G158</f>
        <v>8302.1</v>
      </c>
      <c r="H157" s="41"/>
      <c r="I157" s="41"/>
    </row>
    <row r="158" spans="1:9" ht="28.5" customHeight="1" x14ac:dyDescent="0.2">
      <c r="A158" s="79" t="s">
        <v>296</v>
      </c>
      <c r="B158" s="40"/>
      <c r="C158" s="39" t="s">
        <v>45</v>
      </c>
      <c r="D158" s="39" t="s">
        <v>36</v>
      </c>
      <c r="E158" s="54" t="s">
        <v>297</v>
      </c>
      <c r="F158" s="43"/>
      <c r="G158" s="41">
        <f>G164+G162+G160</f>
        <v>8302.1</v>
      </c>
      <c r="H158" s="41"/>
      <c r="I158" s="41"/>
    </row>
    <row r="159" spans="1:9" ht="28.5" hidden="1" customHeight="1" x14ac:dyDescent="0.2">
      <c r="A159" s="79" t="s">
        <v>298</v>
      </c>
      <c r="B159" s="40"/>
      <c r="C159" s="39" t="s">
        <v>45</v>
      </c>
      <c r="D159" s="39" t="s">
        <v>36</v>
      </c>
      <c r="E159" s="54" t="s">
        <v>299</v>
      </c>
      <c r="F159" s="43"/>
      <c r="G159" s="41">
        <f>G160</f>
        <v>0</v>
      </c>
      <c r="H159" s="41"/>
      <c r="I159" s="41"/>
    </row>
    <row r="160" spans="1:9" ht="17.25" hidden="1" customHeight="1" x14ac:dyDescent="0.2">
      <c r="A160" s="79" t="s">
        <v>300</v>
      </c>
      <c r="B160" s="40"/>
      <c r="C160" s="39" t="s">
        <v>45</v>
      </c>
      <c r="D160" s="39" t="s">
        <v>36</v>
      </c>
      <c r="E160" s="54" t="s">
        <v>299</v>
      </c>
      <c r="F160" s="43" t="s">
        <v>301</v>
      </c>
      <c r="G160" s="41">
        <v>0</v>
      </c>
      <c r="H160" s="41"/>
      <c r="I160" s="41"/>
    </row>
    <row r="161" spans="1:9" ht="17.25" hidden="1" customHeight="1" x14ac:dyDescent="0.2">
      <c r="A161" s="79" t="s">
        <v>302</v>
      </c>
      <c r="B161" s="40"/>
      <c r="C161" s="39" t="s">
        <v>45</v>
      </c>
      <c r="D161" s="39" t="s">
        <v>36</v>
      </c>
      <c r="E161" s="54" t="s">
        <v>303</v>
      </c>
      <c r="F161" s="43"/>
      <c r="G161" s="41">
        <f>G162</f>
        <v>0</v>
      </c>
      <c r="H161" s="41"/>
      <c r="I161" s="41"/>
    </row>
    <row r="162" spans="1:9" ht="17.25" hidden="1" customHeight="1" x14ac:dyDescent="0.2">
      <c r="A162" s="79" t="s">
        <v>300</v>
      </c>
      <c r="B162" s="40"/>
      <c r="C162" s="39" t="s">
        <v>45</v>
      </c>
      <c r="D162" s="39" t="s">
        <v>36</v>
      </c>
      <c r="E162" s="54" t="s">
        <v>303</v>
      </c>
      <c r="F162" s="43" t="s">
        <v>301</v>
      </c>
      <c r="G162" s="41">
        <v>0</v>
      </c>
      <c r="H162" s="41"/>
      <c r="I162" s="41"/>
    </row>
    <row r="163" spans="1:9" ht="26.25" customHeight="1" x14ac:dyDescent="0.2">
      <c r="A163" s="79" t="s">
        <v>296</v>
      </c>
      <c r="B163" s="40"/>
      <c r="C163" s="39" t="s">
        <v>45</v>
      </c>
      <c r="D163" s="39" t="s">
        <v>36</v>
      </c>
      <c r="E163" s="54" t="s">
        <v>304</v>
      </c>
      <c r="F163" s="43"/>
      <c r="G163" s="41">
        <f>G164</f>
        <v>8302.1</v>
      </c>
      <c r="H163" s="41"/>
      <c r="I163" s="41"/>
    </row>
    <row r="164" spans="1:9" ht="17.25" customHeight="1" x14ac:dyDescent="0.2">
      <c r="A164" s="79" t="s">
        <v>300</v>
      </c>
      <c r="B164" s="40"/>
      <c r="C164" s="39" t="s">
        <v>45</v>
      </c>
      <c r="D164" s="39" t="s">
        <v>36</v>
      </c>
      <c r="E164" s="54" t="s">
        <v>305</v>
      </c>
      <c r="F164" s="43" t="s">
        <v>301</v>
      </c>
      <c r="G164" s="41">
        <v>8302.1</v>
      </c>
      <c r="H164" s="41"/>
      <c r="I164" s="41"/>
    </row>
    <row r="165" spans="1:9" x14ac:dyDescent="0.2">
      <c r="A165" s="77" t="s">
        <v>8</v>
      </c>
      <c r="B165" s="65"/>
      <c r="C165" s="70" t="s">
        <v>45</v>
      </c>
      <c r="D165" s="70" t="s">
        <v>42</v>
      </c>
      <c r="E165" s="39"/>
      <c r="F165" s="39"/>
      <c r="G165" s="41">
        <f>SUM(G167)</f>
        <v>0</v>
      </c>
      <c r="H165" s="41">
        <f>SUM(H167)</f>
        <v>0</v>
      </c>
      <c r="I165" s="41">
        <f>SUM(I167)</f>
        <v>0</v>
      </c>
    </row>
    <row r="166" spans="1:9" ht="54" customHeight="1" x14ac:dyDescent="0.2">
      <c r="A166" s="79" t="s">
        <v>263</v>
      </c>
      <c r="B166" s="65"/>
      <c r="C166" s="39" t="s">
        <v>45</v>
      </c>
      <c r="D166" s="39" t="s">
        <v>42</v>
      </c>
      <c r="E166" s="54" t="s">
        <v>178</v>
      </c>
      <c r="F166" s="39"/>
      <c r="G166" s="41">
        <f>G167</f>
        <v>0</v>
      </c>
      <c r="H166" s="41">
        <f>H167</f>
        <v>0</v>
      </c>
      <c r="I166" s="41">
        <f>I167</f>
        <v>0</v>
      </c>
    </row>
    <row r="167" spans="1:9" ht="53.25" customHeight="1" x14ac:dyDescent="0.2">
      <c r="A167" s="79" t="s">
        <v>263</v>
      </c>
      <c r="B167" s="65"/>
      <c r="C167" s="39" t="s">
        <v>45</v>
      </c>
      <c r="D167" s="39" t="s">
        <v>42</v>
      </c>
      <c r="E167" s="54" t="s">
        <v>179</v>
      </c>
      <c r="F167" s="39"/>
      <c r="G167" s="41">
        <f>G168+G171</f>
        <v>0</v>
      </c>
      <c r="H167" s="41">
        <f>H168+H171</f>
        <v>0</v>
      </c>
      <c r="I167" s="41">
        <f>I168+I171</f>
        <v>0</v>
      </c>
    </row>
    <row r="168" spans="1:9" ht="26.25" customHeight="1" x14ac:dyDescent="0.2">
      <c r="A168" s="79" t="s">
        <v>229</v>
      </c>
      <c r="B168" s="44"/>
      <c r="C168" s="39" t="s">
        <v>45</v>
      </c>
      <c r="D168" s="39" t="s">
        <v>42</v>
      </c>
      <c r="E168" s="54" t="s">
        <v>182</v>
      </c>
      <c r="F168" s="39"/>
      <c r="G168" s="41">
        <f>G170</f>
        <v>0</v>
      </c>
      <c r="H168" s="41">
        <f>H170</f>
        <v>0</v>
      </c>
      <c r="I168" s="41">
        <f>I170</f>
        <v>0</v>
      </c>
    </row>
    <row r="169" spans="1:9" x14ac:dyDescent="0.2">
      <c r="A169" s="79" t="s">
        <v>176</v>
      </c>
      <c r="B169" s="44"/>
      <c r="C169" s="39" t="s">
        <v>45</v>
      </c>
      <c r="D169" s="39" t="s">
        <v>42</v>
      </c>
      <c r="E169" s="54" t="s">
        <v>183</v>
      </c>
      <c r="F169" s="43"/>
      <c r="G169" s="41">
        <f>G170</f>
        <v>0</v>
      </c>
      <c r="H169" s="41">
        <f>H170</f>
        <v>0</v>
      </c>
      <c r="I169" s="41">
        <f>I170</f>
        <v>0</v>
      </c>
    </row>
    <row r="170" spans="1:9" ht="25.5" x14ac:dyDescent="0.2">
      <c r="A170" s="79" t="s">
        <v>80</v>
      </c>
      <c r="B170" s="65"/>
      <c r="C170" s="39" t="s">
        <v>45</v>
      </c>
      <c r="D170" s="39" t="s">
        <v>42</v>
      </c>
      <c r="E170" s="54" t="s">
        <v>183</v>
      </c>
      <c r="F170" s="39" t="s">
        <v>81</v>
      </c>
      <c r="G170" s="41">
        <v>0</v>
      </c>
      <c r="H170" s="41">
        <v>0</v>
      </c>
      <c r="I170" s="41">
        <v>0</v>
      </c>
    </row>
    <row r="171" spans="1:9" x14ac:dyDescent="0.2">
      <c r="A171" s="79" t="s">
        <v>154</v>
      </c>
      <c r="B171" s="65"/>
      <c r="C171" s="39" t="s">
        <v>45</v>
      </c>
      <c r="D171" s="39" t="s">
        <v>42</v>
      </c>
      <c r="E171" s="54" t="s">
        <v>184</v>
      </c>
      <c r="F171" s="39"/>
      <c r="G171" s="41">
        <f t="shared" ref="G171:I172" si="13">G172</f>
        <v>0</v>
      </c>
      <c r="H171" s="41">
        <f t="shared" si="13"/>
        <v>0</v>
      </c>
      <c r="I171" s="41">
        <f t="shared" si="13"/>
        <v>0</v>
      </c>
    </row>
    <row r="172" spans="1:9" x14ac:dyDescent="0.2">
      <c r="A172" s="79" t="s">
        <v>177</v>
      </c>
      <c r="B172" s="65"/>
      <c r="C172" s="39" t="s">
        <v>45</v>
      </c>
      <c r="D172" s="39" t="s">
        <v>42</v>
      </c>
      <c r="E172" s="54" t="s">
        <v>185</v>
      </c>
      <c r="F172" s="39"/>
      <c r="G172" s="41">
        <f t="shared" si="13"/>
        <v>0</v>
      </c>
      <c r="H172" s="41">
        <f t="shared" si="13"/>
        <v>0</v>
      </c>
      <c r="I172" s="41">
        <f t="shared" si="13"/>
        <v>0</v>
      </c>
    </row>
    <row r="173" spans="1:9" ht="25.5" x14ac:dyDescent="0.2">
      <c r="A173" s="79" t="s">
        <v>80</v>
      </c>
      <c r="B173" s="65"/>
      <c r="C173" s="39" t="s">
        <v>45</v>
      </c>
      <c r="D173" s="39" t="s">
        <v>42</v>
      </c>
      <c r="E173" s="54" t="s">
        <v>185</v>
      </c>
      <c r="F173" s="39" t="s">
        <v>81</v>
      </c>
      <c r="G173" s="41">
        <v>0</v>
      </c>
      <c r="H173" s="41"/>
      <c r="I173" s="41"/>
    </row>
    <row r="174" spans="1:9" x14ac:dyDescent="0.2">
      <c r="A174" s="77" t="s">
        <v>22</v>
      </c>
      <c r="B174" s="65"/>
      <c r="C174" s="70" t="s">
        <v>45</v>
      </c>
      <c r="D174" s="70" t="s">
        <v>38</v>
      </c>
      <c r="E174" s="43"/>
      <c r="F174" s="43"/>
      <c r="G174" s="68">
        <f>G175+G196</f>
        <v>3777.1901702771202</v>
      </c>
      <c r="H174" s="68">
        <f>H175</f>
        <v>4470.8001702771198</v>
      </c>
      <c r="I174" s="68">
        <f>I175</f>
        <v>4350.8678702771194</v>
      </c>
    </row>
    <row r="175" spans="1:9" ht="51.75" customHeight="1" x14ac:dyDescent="0.2">
      <c r="A175" s="79" t="s">
        <v>253</v>
      </c>
      <c r="B175" s="65"/>
      <c r="C175" s="39" t="s">
        <v>45</v>
      </c>
      <c r="D175" s="43" t="s">
        <v>38</v>
      </c>
      <c r="E175" s="54" t="s">
        <v>178</v>
      </c>
      <c r="F175" s="39"/>
      <c r="G175" s="41">
        <f>G177+G180+G185+G188+G191</f>
        <v>3777.1901702771202</v>
      </c>
      <c r="H175" s="41">
        <f>H177+H180+H185+H188+H194</f>
        <v>4470.8001702771198</v>
      </c>
      <c r="I175" s="41">
        <f>I177+I180+I185+I188+I194</f>
        <v>4350.8678702771194</v>
      </c>
    </row>
    <row r="176" spans="1:9" ht="51" customHeight="1" x14ac:dyDescent="0.2">
      <c r="A176" s="79" t="s">
        <v>253</v>
      </c>
      <c r="B176" s="65"/>
      <c r="C176" s="39" t="s">
        <v>45</v>
      </c>
      <c r="D176" s="43" t="s">
        <v>38</v>
      </c>
      <c r="E176" s="54" t="s">
        <v>179</v>
      </c>
      <c r="F176" s="39"/>
      <c r="G176" s="41">
        <f>SUM(G178,G186,G181,G189)</f>
        <v>3232.6937702771202</v>
      </c>
      <c r="H176" s="41">
        <f>SUM(H178,H186,H181,H189)</f>
        <v>3926.2437702771203</v>
      </c>
      <c r="I176" s="41">
        <f>SUM(I178,I186,I181,I189)</f>
        <v>3806.3714702771199</v>
      </c>
    </row>
    <row r="177" spans="1:9" ht="25.5" x14ac:dyDescent="0.2">
      <c r="A177" s="79" t="s">
        <v>150</v>
      </c>
      <c r="B177" s="65"/>
      <c r="C177" s="43" t="s">
        <v>45</v>
      </c>
      <c r="D177" s="43" t="s">
        <v>38</v>
      </c>
      <c r="E177" s="54" t="s">
        <v>186</v>
      </c>
      <c r="F177" s="39"/>
      <c r="G177" s="41">
        <f t="shared" ref="G177:I178" si="14">G178</f>
        <v>2363.6937702771202</v>
      </c>
      <c r="H177" s="41">
        <f t="shared" si="14"/>
        <v>3148.1357702771202</v>
      </c>
      <c r="I177" s="41">
        <f t="shared" si="14"/>
        <v>3148.1357702771202</v>
      </c>
    </row>
    <row r="178" spans="1:9" x14ac:dyDescent="0.2">
      <c r="A178" s="79" t="s">
        <v>70</v>
      </c>
      <c r="B178" s="65"/>
      <c r="C178" s="43" t="s">
        <v>45</v>
      </c>
      <c r="D178" s="43" t="s">
        <v>38</v>
      </c>
      <c r="E178" s="50" t="s">
        <v>187</v>
      </c>
      <c r="F178" s="39"/>
      <c r="G178" s="41">
        <f t="shared" si="14"/>
        <v>2363.6937702771202</v>
      </c>
      <c r="H178" s="41">
        <f t="shared" si="14"/>
        <v>3148.1357702771202</v>
      </c>
      <c r="I178" s="41">
        <f t="shared" si="14"/>
        <v>3148.1357702771202</v>
      </c>
    </row>
    <row r="179" spans="1:9" ht="25.5" x14ac:dyDescent="0.2">
      <c r="A179" s="79" t="s">
        <v>80</v>
      </c>
      <c r="B179" s="40"/>
      <c r="C179" s="43" t="s">
        <v>45</v>
      </c>
      <c r="D179" s="43" t="s">
        <v>38</v>
      </c>
      <c r="E179" s="54" t="s">
        <v>187</v>
      </c>
      <c r="F179" s="39" t="s">
        <v>81</v>
      </c>
      <c r="G179" s="41">
        <f>[1]прил9!E120/1000</f>
        <v>2363.6937702771202</v>
      </c>
      <c r="H179" s="41">
        <f>[1]прил9!F120/1000</f>
        <v>3148.1357702771202</v>
      </c>
      <c r="I179" s="41">
        <f>[1]прил9!G120/1000</f>
        <v>3148.1357702771202</v>
      </c>
    </row>
    <row r="180" spans="1:9" ht="25.5" x14ac:dyDescent="0.2">
      <c r="A180" s="79" t="s">
        <v>152</v>
      </c>
      <c r="B180" s="65"/>
      <c r="C180" s="43" t="s">
        <v>45</v>
      </c>
      <c r="D180" s="43" t="s">
        <v>38</v>
      </c>
      <c r="E180" s="54" t="s">
        <v>188</v>
      </c>
      <c r="F180" s="39"/>
      <c r="G180" s="41">
        <f>G182+G183</f>
        <v>676</v>
      </c>
      <c r="H180" s="41">
        <f>H182+H183</f>
        <v>585.10799999999995</v>
      </c>
      <c r="I180" s="41">
        <f>I182+I183</f>
        <v>465.23569999999989</v>
      </c>
    </row>
    <row r="181" spans="1:9" x14ac:dyDescent="0.2">
      <c r="A181" s="79" t="s">
        <v>72</v>
      </c>
      <c r="B181" s="44"/>
      <c r="C181" s="43" t="s">
        <v>45</v>
      </c>
      <c r="D181" s="43" t="s">
        <v>38</v>
      </c>
      <c r="E181" s="54" t="s">
        <v>189</v>
      </c>
      <c r="F181" s="39"/>
      <c r="G181" s="41">
        <f>SUM(G182)</f>
        <v>676</v>
      </c>
      <c r="H181" s="41">
        <f>SUM(H182)</f>
        <v>585.10799999999995</v>
      </c>
      <c r="I181" s="41">
        <f>SUM(I182)</f>
        <v>465.23569999999989</v>
      </c>
    </row>
    <row r="182" spans="1:9" ht="25.5" x14ac:dyDescent="0.2">
      <c r="A182" s="79" t="s">
        <v>80</v>
      </c>
      <c r="B182" s="40"/>
      <c r="C182" s="43" t="s">
        <v>45</v>
      </c>
      <c r="D182" s="43" t="s">
        <v>38</v>
      </c>
      <c r="E182" s="54" t="s">
        <v>189</v>
      </c>
      <c r="F182" s="39" t="s">
        <v>81</v>
      </c>
      <c r="G182" s="41">
        <f>[1]прил9!E126/1000</f>
        <v>676</v>
      </c>
      <c r="H182" s="41">
        <f>[1]прил9!F126/1000</f>
        <v>585.10799999999995</v>
      </c>
      <c r="I182" s="41">
        <f>[1]прил9!G126/1000</f>
        <v>465.23569999999989</v>
      </c>
    </row>
    <row r="183" spans="1:9" hidden="1" x14ac:dyDescent="0.2">
      <c r="A183" s="79" t="s">
        <v>230</v>
      </c>
      <c r="B183" s="40"/>
      <c r="C183" s="43" t="s">
        <v>45</v>
      </c>
      <c r="D183" s="43" t="s">
        <v>38</v>
      </c>
      <c r="E183" s="54" t="s">
        <v>231</v>
      </c>
      <c r="F183" s="39"/>
      <c r="G183" s="41">
        <f>G184</f>
        <v>0</v>
      </c>
      <c r="H183" s="41">
        <f>H184</f>
        <v>0</v>
      </c>
      <c r="I183" s="41">
        <f>I184</f>
        <v>0</v>
      </c>
    </row>
    <row r="184" spans="1:9" ht="25.5" hidden="1" x14ac:dyDescent="0.2">
      <c r="A184" s="79" t="s">
        <v>80</v>
      </c>
      <c r="B184" s="40"/>
      <c r="C184" s="43" t="s">
        <v>45</v>
      </c>
      <c r="D184" s="43" t="s">
        <v>38</v>
      </c>
      <c r="E184" s="54" t="s">
        <v>231</v>
      </c>
      <c r="F184" s="39" t="s">
        <v>81</v>
      </c>
      <c r="G184" s="41">
        <v>0</v>
      </c>
      <c r="H184" s="41">
        <v>0</v>
      </c>
      <c r="I184" s="41">
        <v>0</v>
      </c>
    </row>
    <row r="185" spans="1:9" x14ac:dyDescent="0.2">
      <c r="A185" s="79" t="s">
        <v>151</v>
      </c>
      <c r="B185" s="65"/>
      <c r="C185" s="43" t="s">
        <v>45</v>
      </c>
      <c r="D185" s="43" t="s">
        <v>38</v>
      </c>
      <c r="E185" s="54" t="s">
        <v>190</v>
      </c>
      <c r="F185" s="39"/>
      <c r="G185" s="41">
        <f>G187</f>
        <v>93</v>
      </c>
      <c r="H185" s="41">
        <f>H187</f>
        <v>93</v>
      </c>
      <c r="I185" s="41">
        <f>I187</f>
        <v>93</v>
      </c>
    </row>
    <row r="186" spans="1:9" x14ac:dyDescent="0.2">
      <c r="A186" s="81" t="s">
        <v>71</v>
      </c>
      <c r="B186" s="40"/>
      <c r="C186" s="43" t="s">
        <v>45</v>
      </c>
      <c r="D186" s="43" t="s">
        <v>38</v>
      </c>
      <c r="E186" s="54" t="s">
        <v>191</v>
      </c>
      <c r="F186" s="43"/>
      <c r="G186" s="41">
        <f>G187</f>
        <v>93</v>
      </c>
      <c r="H186" s="41">
        <f>H187</f>
        <v>93</v>
      </c>
      <c r="I186" s="41">
        <f>I187</f>
        <v>93</v>
      </c>
    </row>
    <row r="187" spans="1:9" ht="25.5" x14ac:dyDescent="0.2">
      <c r="A187" s="79" t="s">
        <v>80</v>
      </c>
      <c r="B187" s="65"/>
      <c r="C187" s="43" t="s">
        <v>45</v>
      </c>
      <c r="D187" s="43" t="s">
        <v>38</v>
      </c>
      <c r="E187" s="54" t="s">
        <v>191</v>
      </c>
      <c r="F187" s="39" t="s">
        <v>81</v>
      </c>
      <c r="G187" s="41">
        <f>[1]прил9!E125/1000</f>
        <v>93</v>
      </c>
      <c r="H187" s="41">
        <f>[1]прил9!F125/1000</f>
        <v>93</v>
      </c>
      <c r="I187" s="41">
        <f>[1]прил9!G125/1000</f>
        <v>93</v>
      </c>
    </row>
    <row r="188" spans="1:9" ht="18.75" customHeight="1" x14ac:dyDescent="0.2">
      <c r="A188" s="79" t="s">
        <v>153</v>
      </c>
      <c r="B188" s="65"/>
      <c r="C188" s="43" t="s">
        <v>45</v>
      </c>
      <c r="D188" s="43" t="s">
        <v>38</v>
      </c>
      <c r="E188" s="54" t="s">
        <v>192</v>
      </c>
      <c r="F188" s="39"/>
      <c r="G188" s="41">
        <f t="shared" ref="G188:I189" si="15">G189</f>
        <v>100</v>
      </c>
      <c r="H188" s="41">
        <f t="shared" si="15"/>
        <v>100</v>
      </c>
      <c r="I188" s="41">
        <f t="shared" si="15"/>
        <v>100</v>
      </c>
    </row>
    <row r="189" spans="1:9" x14ac:dyDescent="0.2">
      <c r="A189" s="79" t="s">
        <v>73</v>
      </c>
      <c r="B189" s="40"/>
      <c r="C189" s="43" t="s">
        <v>45</v>
      </c>
      <c r="D189" s="43" t="s">
        <v>38</v>
      </c>
      <c r="E189" s="54" t="s">
        <v>193</v>
      </c>
      <c r="F189" s="39"/>
      <c r="G189" s="41">
        <f t="shared" si="15"/>
        <v>100</v>
      </c>
      <c r="H189" s="41">
        <f t="shared" si="15"/>
        <v>100</v>
      </c>
      <c r="I189" s="41">
        <f t="shared" si="15"/>
        <v>100</v>
      </c>
    </row>
    <row r="190" spans="1:9" ht="25.5" x14ac:dyDescent="0.2">
      <c r="A190" s="79" t="s">
        <v>80</v>
      </c>
      <c r="B190" s="40"/>
      <c r="C190" s="43" t="s">
        <v>45</v>
      </c>
      <c r="D190" s="43" t="s">
        <v>38</v>
      </c>
      <c r="E190" s="54" t="s">
        <v>193</v>
      </c>
      <c r="F190" s="39" t="s">
        <v>81</v>
      </c>
      <c r="G190" s="41">
        <f>[1]прил9!E130/1000</f>
        <v>100</v>
      </c>
      <c r="H190" s="41">
        <f>[1]прил9!F130/1000</f>
        <v>100</v>
      </c>
      <c r="I190" s="41">
        <f>[1]прил9!G130/1000</f>
        <v>100</v>
      </c>
    </row>
    <row r="191" spans="1:9" x14ac:dyDescent="0.2">
      <c r="A191" s="81" t="s">
        <v>61</v>
      </c>
      <c r="B191" s="65"/>
      <c r="C191" s="43" t="s">
        <v>45</v>
      </c>
      <c r="D191" s="43" t="s">
        <v>38</v>
      </c>
      <c r="E191" s="50" t="s">
        <v>90</v>
      </c>
      <c r="F191" s="39"/>
      <c r="G191" s="41">
        <f t="shared" ref="G191:I194" si="16">G192</f>
        <v>544.49639999999999</v>
      </c>
      <c r="H191" s="41">
        <f t="shared" si="16"/>
        <v>544.55639999999994</v>
      </c>
      <c r="I191" s="41">
        <f t="shared" si="16"/>
        <v>544.49639999999999</v>
      </c>
    </row>
    <row r="192" spans="1:9" x14ac:dyDescent="0.2">
      <c r="A192" s="81" t="s">
        <v>165</v>
      </c>
      <c r="B192" s="65"/>
      <c r="C192" s="43" t="s">
        <v>45</v>
      </c>
      <c r="D192" s="43" t="s">
        <v>38</v>
      </c>
      <c r="E192" s="71" t="s">
        <v>91</v>
      </c>
      <c r="F192" s="39"/>
      <c r="G192" s="41">
        <f t="shared" si="16"/>
        <v>544.49639999999999</v>
      </c>
      <c r="H192" s="41">
        <f t="shared" si="16"/>
        <v>544.55639999999994</v>
      </c>
      <c r="I192" s="41">
        <f t="shared" si="16"/>
        <v>544.49639999999999</v>
      </c>
    </row>
    <row r="193" spans="1:11" x14ac:dyDescent="0.2">
      <c r="A193" s="81" t="s">
        <v>165</v>
      </c>
      <c r="B193" s="65"/>
      <c r="C193" s="43" t="s">
        <v>45</v>
      </c>
      <c r="D193" s="43" t="s">
        <v>38</v>
      </c>
      <c r="E193" s="71" t="s">
        <v>107</v>
      </c>
      <c r="F193" s="39"/>
      <c r="G193" s="41">
        <f t="shared" si="16"/>
        <v>544.49639999999999</v>
      </c>
      <c r="H193" s="41">
        <f t="shared" si="16"/>
        <v>544.55639999999994</v>
      </c>
      <c r="I193" s="41">
        <f t="shared" si="16"/>
        <v>544.49639999999999</v>
      </c>
    </row>
    <row r="194" spans="1:11" x14ac:dyDescent="0.2">
      <c r="A194" s="79" t="s">
        <v>72</v>
      </c>
      <c r="B194" s="40"/>
      <c r="C194" s="43" t="s">
        <v>45</v>
      </c>
      <c r="D194" s="43" t="s">
        <v>38</v>
      </c>
      <c r="E194" s="71" t="s">
        <v>267</v>
      </c>
      <c r="F194" s="39"/>
      <c r="G194" s="41">
        <f t="shared" si="16"/>
        <v>544.49639999999999</v>
      </c>
      <c r="H194" s="41">
        <f t="shared" si="16"/>
        <v>544.55639999999994</v>
      </c>
      <c r="I194" s="41">
        <f t="shared" si="16"/>
        <v>544.49639999999999</v>
      </c>
    </row>
    <row r="195" spans="1:11" ht="25.5" x14ac:dyDescent="0.2">
      <c r="A195" s="79" t="s">
        <v>80</v>
      </c>
      <c r="B195" s="40"/>
      <c r="C195" s="43" t="s">
        <v>45</v>
      </c>
      <c r="D195" s="43" t="s">
        <v>38</v>
      </c>
      <c r="E195" s="71" t="s">
        <v>267</v>
      </c>
      <c r="F195" s="39" t="s">
        <v>81</v>
      </c>
      <c r="G195" s="41">
        <f>[1]прил9!E133/1000</f>
        <v>544.49639999999999</v>
      </c>
      <c r="H195" s="41">
        <f>[1]прил9!F133/1000+0.06</f>
        <v>544.55639999999994</v>
      </c>
      <c r="I195" s="41">
        <f>[1]прил9!G133/1000</f>
        <v>544.49639999999999</v>
      </c>
    </row>
    <row r="196" spans="1:11" ht="38.25" hidden="1" x14ac:dyDescent="0.2">
      <c r="A196" s="38" t="s">
        <v>239</v>
      </c>
      <c r="B196" s="40"/>
      <c r="C196" s="43" t="s">
        <v>45</v>
      </c>
      <c r="D196" s="43" t="s">
        <v>38</v>
      </c>
      <c r="E196" s="53" t="s">
        <v>240</v>
      </c>
      <c r="F196" s="42"/>
      <c r="G196" s="57">
        <f>G197</f>
        <v>0</v>
      </c>
      <c r="H196" s="41"/>
      <c r="I196" s="41"/>
    </row>
    <row r="197" spans="1:11" ht="38.25" hidden="1" x14ac:dyDescent="0.2">
      <c r="A197" s="38" t="s">
        <v>244</v>
      </c>
      <c r="B197" s="40"/>
      <c r="C197" s="43" t="s">
        <v>45</v>
      </c>
      <c r="D197" s="43" t="s">
        <v>38</v>
      </c>
      <c r="E197" s="53" t="s">
        <v>240</v>
      </c>
      <c r="F197" s="53"/>
      <c r="G197" s="57">
        <f>G198</f>
        <v>0</v>
      </c>
      <c r="H197" s="41"/>
      <c r="I197" s="41"/>
    </row>
    <row r="198" spans="1:11" ht="38.25" hidden="1" x14ac:dyDescent="0.2">
      <c r="A198" s="38" t="s">
        <v>244</v>
      </c>
      <c r="B198" s="40"/>
      <c r="C198" s="43" t="s">
        <v>45</v>
      </c>
      <c r="D198" s="43" t="s">
        <v>38</v>
      </c>
      <c r="E198" s="53" t="s">
        <v>241</v>
      </c>
      <c r="F198" s="53"/>
      <c r="G198" s="57">
        <f>G199</f>
        <v>0</v>
      </c>
      <c r="H198" s="41"/>
      <c r="I198" s="41"/>
    </row>
    <row r="199" spans="1:11" ht="51" hidden="1" x14ac:dyDescent="0.2">
      <c r="A199" s="82" t="s">
        <v>266</v>
      </c>
      <c r="B199" s="40"/>
      <c r="C199" s="43" t="s">
        <v>45</v>
      </c>
      <c r="D199" s="43" t="s">
        <v>38</v>
      </c>
      <c r="E199" s="53" t="s">
        <v>265</v>
      </c>
      <c r="F199" s="53"/>
      <c r="G199" s="57">
        <v>0</v>
      </c>
      <c r="H199" s="41"/>
      <c r="I199" s="41"/>
    </row>
    <row r="200" spans="1:11" ht="25.5" hidden="1" x14ac:dyDescent="0.2">
      <c r="A200" s="79" t="s">
        <v>80</v>
      </c>
      <c r="B200" s="40"/>
      <c r="C200" s="43" t="s">
        <v>45</v>
      </c>
      <c r="D200" s="43" t="s">
        <v>38</v>
      </c>
      <c r="E200" s="53" t="s">
        <v>265</v>
      </c>
      <c r="F200" s="42" t="s">
        <v>81</v>
      </c>
      <c r="G200" s="57">
        <v>0</v>
      </c>
      <c r="H200" s="41"/>
      <c r="I200" s="41"/>
    </row>
    <row r="201" spans="1:11" ht="18.75" customHeight="1" x14ac:dyDescent="0.2">
      <c r="A201" s="77" t="s">
        <v>250</v>
      </c>
      <c r="B201" s="40"/>
      <c r="C201" s="63" t="s">
        <v>45</v>
      </c>
      <c r="D201" s="63" t="s">
        <v>45</v>
      </c>
      <c r="E201" s="54"/>
      <c r="F201" s="39"/>
      <c r="G201" s="41"/>
      <c r="H201" s="41"/>
      <c r="I201" s="41"/>
    </row>
    <row r="202" spans="1:11" ht="25.5" x14ac:dyDescent="0.25">
      <c r="A202" s="81" t="s">
        <v>117</v>
      </c>
      <c r="B202" s="40"/>
      <c r="C202" s="42" t="s">
        <v>45</v>
      </c>
      <c r="D202" s="42" t="s">
        <v>45</v>
      </c>
      <c r="E202" s="54" t="s">
        <v>113</v>
      </c>
      <c r="F202" s="37"/>
      <c r="G202" s="30">
        <f>G203</f>
        <v>65</v>
      </c>
      <c r="H202" s="30">
        <f>H203</f>
        <v>65</v>
      </c>
      <c r="I202" s="30">
        <f>I203</f>
        <v>65</v>
      </c>
    </row>
    <row r="203" spans="1:11" ht="38.25" x14ac:dyDescent="0.2">
      <c r="A203" s="82" t="s">
        <v>164</v>
      </c>
      <c r="B203" s="60"/>
      <c r="C203" s="42" t="s">
        <v>45</v>
      </c>
      <c r="D203" s="42" t="s">
        <v>45</v>
      </c>
      <c r="E203" s="54" t="s">
        <v>133</v>
      </c>
      <c r="F203" s="45" t="s">
        <v>15</v>
      </c>
      <c r="G203" s="41">
        <f>SUM(G204)</f>
        <v>65</v>
      </c>
      <c r="H203" s="41">
        <f>SUM(H204)</f>
        <v>65</v>
      </c>
      <c r="I203" s="41">
        <f>SUM(I204)</f>
        <v>65</v>
      </c>
    </row>
    <row r="204" spans="1:11" ht="25.5" x14ac:dyDescent="0.2">
      <c r="A204" s="81" t="s">
        <v>138</v>
      </c>
      <c r="B204" s="40"/>
      <c r="C204" s="42" t="s">
        <v>45</v>
      </c>
      <c r="D204" s="42" t="s">
        <v>45</v>
      </c>
      <c r="E204" s="54" t="s">
        <v>134</v>
      </c>
      <c r="F204" s="45" t="s">
        <v>15</v>
      </c>
      <c r="G204" s="41">
        <f>SUM(G206)</f>
        <v>65</v>
      </c>
      <c r="H204" s="41">
        <f>SUM(H206)</f>
        <v>65</v>
      </c>
      <c r="I204" s="41">
        <f>SUM(I206)</f>
        <v>65</v>
      </c>
    </row>
    <row r="205" spans="1:11" ht="25.5" x14ac:dyDescent="0.2">
      <c r="A205" s="79" t="s">
        <v>140</v>
      </c>
      <c r="B205" s="40"/>
      <c r="C205" s="42" t="s">
        <v>45</v>
      </c>
      <c r="D205" s="42" t="s">
        <v>45</v>
      </c>
      <c r="E205" s="54" t="s">
        <v>139</v>
      </c>
      <c r="F205" s="45"/>
      <c r="G205" s="41">
        <f>G206</f>
        <v>65</v>
      </c>
      <c r="H205" s="41">
        <f>H206</f>
        <v>65</v>
      </c>
      <c r="I205" s="41">
        <f>I206</f>
        <v>65</v>
      </c>
    </row>
    <row r="206" spans="1:11" x14ac:dyDescent="0.2">
      <c r="A206" s="80" t="s">
        <v>141</v>
      </c>
      <c r="B206" s="40"/>
      <c r="C206" s="42" t="s">
        <v>45</v>
      </c>
      <c r="D206" s="42" t="s">
        <v>45</v>
      </c>
      <c r="E206" s="53" t="s">
        <v>137</v>
      </c>
      <c r="F206" s="54">
        <v>110</v>
      </c>
      <c r="G206" s="41">
        <f>[1]прил9!E138/1000</f>
        <v>65</v>
      </c>
      <c r="H206" s="41">
        <f>[1]прил9!F138/1000</f>
        <v>65</v>
      </c>
      <c r="I206" s="41">
        <f>[1]прил9!G138/1000</f>
        <v>65</v>
      </c>
    </row>
    <row r="207" spans="1:11" x14ac:dyDescent="0.2">
      <c r="A207" s="77" t="s">
        <v>14</v>
      </c>
      <c r="B207" s="32">
        <v>911</v>
      </c>
      <c r="C207" s="63" t="s">
        <v>46</v>
      </c>
      <c r="D207" s="63" t="s">
        <v>37</v>
      </c>
      <c r="E207" s="32"/>
      <c r="F207" s="32" t="s">
        <v>15</v>
      </c>
      <c r="G207" s="64">
        <f>SUM(G208,G237)</f>
        <v>6224.0568636484804</v>
      </c>
      <c r="H207" s="64">
        <f>SUM(H208,H237)+0.04</f>
        <v>5777.1446531684805</v>
      </c>
      <c r="I207" s="64">
        <f>SUM(I208,I237)</f>
        <v>5633.9419840064793</v>
      </c>
      <c r="J207" s="111"/>
      <c r="K207" s="111"/>
    </row>
    <row r="208" spans="1:11" x14ac:dyDescent="0.2">
      <c r="A208" s="79" t="s">
        <v>12</v>
      </c>
      <c r="B208" s="40"/>
      <c r="C208" s="39" t="s">
        <v>46</v>
      </c>
      <c r="D208" s="39" t="s">
        <v>36</v>
      </c>
      <c r="E208" s="45"/>
      <c r="F208" s="45" t="s">
        <v>15</v>
      </c>
      <c r="G208" s="41">
        <f>SUM(G209)+G236</f>
        <v>5622.0568636484804</v>
      </c>
      <c r="H208" s="41">
        <f>SUM(H209)+H236</f>
        <v>5275.1046531684806</v>
      </c>
      <c r="I208" s="41">
        <f>SUM(I209)+I236</f>
        <v>5131.9419840064793</v>
      </c>
    </row>
    <row r="209" spans="1:9" ht="25.5" x14ac:dyDescent="0.2">
      <c r="A209" s="81" t="s">
        <v>117</v>
      </c>
      <c r="B209" s="40"/>
      <c r="C209" s="39" t="s">
        <v>46</v>
      </c>
      <c r="D209" s="39" t="s">
        <v>36</v>
      </c>
      <c r="E209" s="54" t="s">
        <v>113</v>
      </c>
      <c r="F209" s="45" t="s">
        <v>15</v>
      </c>
      <c r="G209" s="41">
        <f>G210+G228+G220</f>
        <v>5622.0568636484804</v>
      </c>
      <c r="H209" s="41">
        <f>H210+H228+H220</f>
        <v>5275.1046531684806</v>
      </c>
      <c r="I209" s="41">
        <f>I210+I228+I220</f>
        <v>5131.9419840064793</v>
      </c>
    </row>
    <row r="210" spans="1:9" ht="25.5" x14ac:dyDescent="0.2">
      <c r="A210" s="81" t="s">
        <v>194</v>
      </c>
      <c r="B210" s="40"/>
      <c r="C210" s="39" t="s">
        <v>46</v>
      </c>
      <c r="D210" s="39" t="s">
        <v>36</v>
      </c>
      <c r="E210" s="54" t="s">
        <v>114</v>
      </c>
      <c r="F210" s="45" t="s">
        <v>15</v>
      </c>
      <c r="G210" s="41">
        <f>G211</f>
        <v>5622.0568636484804</v>
      </c>
      <c r="H210" s="41">
        <f>H211</f>
        <v>5275.1046531684806</v>
      </c>
      <c r="I210" s="41">
        <f>I211</f>
        <v>5131.9419840064793</v>
      </c>
    </row>
    <row r="211" spans="1:9" x14ac:dyDescent="0.2">
      <c r="A211" s="81" t="s">
        <v>112</v>
      </c>
      <c r="B211" s="40"/>
      <c r="C211" s="39" t="s">
        <v>46</v>
      </c>
      <c r="D211" s="39" t="s">
        <v>36</v>
      </c>
      <c r="E211" s="54" t="s">
        <v>115</v>
      </c>
      <c r="F211" s="45"/>
      <c r="G211" s="41">
        <f>G212+G216+G219</f>
        <v>5622.0568636484804</v>
      </c>
      <c r="H211" s="41">
        <f>H212+H216</f>
        <v>5275.1046531684806</v>
      </c>
      <c r="I211" s="41">
        <f>I212+I216</f>
        <v>5131.9419840064793</v>
      </c>
    </row>
    <row r="212" spans="1:9" x14ac:dyDescent="0.2">
      <c r="A212" s="81" t="s">
        <v>74</v>
      </c>
      <c r="B212" s="40"/>
      <c r="C212" s="39" t="s">
        <v>46</v>
      </c>
      <c r="D212" s="39" t="s">
        <v>36</v>
      </c>
      <c r="E212" s="71" t="s">
        <v>116</v>
      </c>
      <c r="F212" s="45"/>
      <c r="G212" s="41">
        <f>SUM(G213,G215)+G214</f>
        <v>5622.0568636484804</v>
      </c>
      <c r="H212" s="41">
        <f>SUM(H213,H215)+H214</f>
        <v>5275.1046531684806</v>
      </c>
      <c r="I212" s="41">
        <f>SUM(I213,I215)+I214</f>
        <v>5131.9419840064793</v>
      </c>
    </row>
    <row r="213" spans="1:9" x14ac:dyDescent="0.2">
      <c r="A213" s="80" t="s">
        <v>141</v>
      </c>
      <c r="B213" s="40"/>
      <c r="C213" s="39" t="s">
        <v>46</v>
      </c>
      <c r="D213" s="39" t="s">
        <v>36</v>
      </c>
      <c r="E213" s="69" t="s">
        <v>116</v>
      </c>
      <c r="F213" s="54">
        <v>110</v>
      </c>
      <c r="G213" s="41">
        <f>([1]прил9!E151+[1]прил9!E153)/1000</f>
        <v>1911.0329999999999</v>
      </c>
      <c r="H213" s="41">
        <f>([1]прил9!F151+[1]прил9!F153)/1000</f>
        <v>1911.0329999999999</v>
      </c>
      <c r="I213" s="41">
        <f>([1]прил9!G151+[1]прил9!G153)/1000</f>
        <v>1911.0329999999999</v>
      </c>
    </row>
    <row r="214" spans="1:9" x14ac:dyDescent="0.2">
      <c r="A214" s="80" t="s">
        <v>141</v>
      </c>
      <c r="B214" s="40"/>
      <c r="C214" s="39" t="s">
        <v>46</v>
      </c>
      <c r="D214" s="39" t="s">
        <v>36</v>
      </c>
      <c r="E214" s="69" t="s">
        <v>205</v>
      </c>
      <c r="F214" s="54">
        <v>110</v>
      </c>
      <c r="G214" s="41">
        <f>[1]прил9!E143/1000+[1]прил9!E147/1000</f>
        <v>1042.7354</v>
      </c>
      <c r="H214" s="41">
        <f>[1]прил9!F143/1000+[1]прил9!F147/1000</f>
        <v>1042.7354</v>
      </c>
      <c r="I214" s="41">
        <f>[1]прил9!G143/1000+[1]прил9!G147/1000</f>
        <v>1042.7354</v>
      </c>
    </row>
    <row r="215" spans="1:9" ht="25.5" x14ac:dyDescent="0.2">
      <c r="A215" s="79" t="s">
        <v>80</v>
      </c>
      <c r="B215" s="40"/>
      <c r="C215" s="39" t="s">
        <v>46</v>
      </c>
      <c r="D215" s="39" t="s">
        <v>36</v>
      </c>
      <c r="E215" s="69" t="s">
        <v>116</v>
      </c>
      <c r="F215" s="39" t="s">
        <v>81</v>
      </c>
      <c r="G215" s="41">
        <f>([1]прил9!E154+[1]прил9!E155+[1]прил9!E157+[1]прил9!E158+[1]прил9!E159+[1]прил9!E160+[1]прил9!E163)/1000</f>
        <v>2668.28846364848</v>
      </c>
      <c r="H215" s="41">
        <f>([1]прил9!F154+[1]прил9!F155+[1]прил9!F157+[1]прил9!F158+[1]прил9!F159+[1]прил9!F160+[1]прил9!F163)/1000</f>
        <v>2321.3362531684802</v>
      </c>
      <c r="I215" s="41">
        <f>([1]прил9!G154+[1]прил9!G155+[1]прил9!G157+[1]прил9!G158+[1]прил9!G159+[1]прил9!G160+[1]прил9!G163)/1000</f>
        <v>2178.1735840064794</v>
      </c>
    </row>
    <row r="216" spans="1:9" ht="25.5" hidden="1" x14ac:dyDescent="0.2">
      <c r="A216" s="79" t="s">
        <v>206</v>
      </c>
      <c r="B216" s="40"/>
      <c r="C216" s="39" t="s">
        <v>46</v>
      </c>
      <c r="D216" s="39" t="s">
        <v>36</v>
      </c>
      <c r="E216" s="69" t="s">
        <v>205</v>
      </c>
      <c r="F216" s="45"/>
      <c r="G216" s="41">
        <f>G217</f>
        <v>0</v>
      </c>
      <c r="H216" s="41">
        <f>H217</f>
        <v>0</v>
      </c>
      <c r="I216" s="41">
        <f>I217</f>
        <v>0</v>
      </c>
    </row>
    <row r="217" spans="1:9" hidden="1" x14ac:dyDescent="0.2">
      <c r="A217" s="80" t="s">
        <v>141</v>
      </c>
      <c r="B217" s="40"/>
      <c r="C217" s="39" t="s">
        <v>46</v>
      </c>
      <c r="D217" s="39" t="s">
        <v>36</v>
      </c>
      <c r="E217" s="69" t="s">
        <v>205</v>
      </c>
      <c r="F217" s="54">
        <v>110</v>
      </c>
      <c r="G217" s="41"/>
      <c r="H217" s="41"/>
      <c r="I217" s="41"/>
    </row>
    <row r="218" spans="1:9" ht="25.5" hidden="1" x14ac:dyDescent="0.2">
      <c r="A218" s="79" t="s">
        <v>274</v>
      </c>
      <c r="B218" s="40"/>
      <c r="C218" s="39" t="s">
        <v>46</v>
      </c>
      <c r="D218" s="39" t="s">
        <v>36</v>
      </c>
      <c r="E218" s="54" t="s">
        <v>276</v>
      </c>
      <c r="F218" s="54"/>
      <c r="G218" s="41">
        <f>G219</f>
        <v>0</v>
      </c>
      <c r="H218" s="41"/>
      <c r="I218" s="41"/>
    </row>
    <row r="219" spans="1:9" ht="25.5" hidden="1" x14ac:dyDescent="0.2">
      <c r="A219" s="79" t="s">
        <v>80</v>
      </c>
      <c r="B219" s="40"/>
      <c r="C219" s="39" t="s">
        <v>46</v>
      </c>
      <c r="D219" s="39" t="s">
        <v>36</v>
      </c>
      <c r="E219" s="54" t="s">
        <v>276</v>
      </c>
      <c r="F219" s="39" t="s">
        <v>81</v>
      </c>
      <c r="G219" s="41"/>
      <c r="H219" s="41"/>
      <c r="I219" s="41"/>
    </row>
    <row r="220" spans="1:9" hidden="1" x14ac:dyDescent="0.2">
      <c r="A220" s="81" t="s">
        <v>234</v>
      </c>
      <c r="B220" s="40"/>
      <c r="C220" s="39" t="s">
        <v>46</v>
      </c>
      <c r="D220" s="39" t="s">
        <v>36</v>
      </c>
      <c r="E220" s="69" t="s">
        <v>251</v>
      </c>
      <c r="F220" s="54"/>
      <c r="G220" s="41">
        <f t="shared" ref="G220:I221" si="17">G221</f>
        <v>0</v>
      </c>
      <c r="H220" s="41">
        <f t="shared" si="17"/>
        <v>0</v>
      </c>
      <c r="I220" s="41">
        <f t="shared" si="17"/>
        <v>0</v>
      </c>
    </row>
    <row r="221" spans="1:9" hidden="1" x14ac:dyDescent="0.2">
      <c r="A221" s="81" t="s">
        <v>235</v>
      </c>
      <c r="B221" s="40"/>
      <c r="C221" s="39" t="s">
        <v>46</v>
      </c>
      <c r="D221" s="39" t="s">
        <v>36</v>
      </c>
      <c r="E221" s="69" t="s">
        <v>279</v>
      </c>
      <c r="F221" s="54"/>
      <c r="G221" s="41">
        <f>G222+G226</f>
        <v>0</v>
      </c>
      <c r="H221" s="41">
        <f t="shared" si="17"/>
        <v>0</v>
      </c>
      <c r="I221" s="41">
        <f t="shared" si="17"/>
        <v>0</v>
      </c>
    </row>
    <row r="222" spans="1:9" hidden="1" x14ac:dyDescent="0.2">
      <c r="A222" s="81" t="s">
        <v>236</v>
      </c>
      <c r="B222" s="40"/>
      <c r="C222" s="39" t="s">
        <v>46</v>
      </c>
      <c r="D222" s="39" t="s">
        <v>36</v>
      </c>
      <c r="E222" s="69" t="s">
        <v>237</v>
      </c>
      <c r="F222" s="54"/>
      <c r="G222" s="41">
        <f>G223+G225+G224</f>
        <v>0</v>
      </c>
      <c r="H222" s="41">
        <f>H223+H225+H224</f>
        <v>0</v>
      </c>
      <c r="I222" s="41">
        <f>I223+I225+I224</f>
        <v>0</v>
      </c>
    </row>
    <row r="223" spans="1:9" hidden="1" x14ac:dyDescent="0.2">
      <c r="A223" s="80" t="s">
        <v>141</v>
      </c>
      <c r="B223" s="40"/>
      <c r="C223" s="39" t="s">
        <v>46</v>
      </c>
      <c r="D223" s="39" t="s">
        <v>36</v>
      </c>
      <c r="E223" s="69" t="s">
        <v>237</v>
      </c>
      <c r="F223" s="54">
        <v>110</v>
      </c>
      <c r="G223" s="72"/>
      <c r="H223" s="72"/>
      <c r="I223" s="72"/>
    </row>
    <row r="224" spans="1:9" hidden="1" x14ac:dyDescent="0.2">
      <c r="A224" s="80" t="s">
        <v>141</v>
      </c>
      <c r="B224" s="40"/>
      <c r="C224" s="39" t="s">
        <v>46</v>
      </c>
      <c r="D224" s="39" t="s">
        <v>36</v>
      </c>
      <c r="E224" s="69" t="s">
        <v>246</v>
      </c>
      <c r="F224" s="54">
        <v>110</v>
      </c>
      <c r="G224" s="41"/>
      <c r="H224" s="41"/>
      <c r="I224" s="41"/>
    </row>
    <row r="225" spans="1:9" ht="25.5" hidden="1" x14ac:dyDescent="0.2">
      <c r="A225" s="79" t="s">
        <v>80</v>
      </c>
      <c r="B225" s="40"/>
      <c r="C225" s="39" t="s">
        <v>46</v>
      </c>
      <c r="D225" s="39" t="s">
        <v>36</v>
      </c>
      <c r="E225" s="69" t="s">
        <v>237</v>
      </c>
      <c r="F225" s="39" t="s">
        <v>81</v>
      </c>
      <c r="G225" s="41"/>
      <c r="H225" s="41"/>
      <c r="I225" s="41"/>
    </row>
    <row r="226" spans="1:9" ht="25.5" hidden="1" x14ac:dyDescent="0.2">
      <c r="A226" s="79" t="s">
        <v>274</v>
      </c>
      <c r="B226" s="40"/>
      <c r="C226" s="39" t="s">
        <v>46</v>
      </c>
      <c r="D226" s="39" t="s">
        <v>36</v>
      </c>
      <c r="E226" s="54" t="s">
        <v>277</v>
      </c>
      <c r="F226" s="54"/>
      <c r="G226" s="41">
        <f>G227</f>
        <v>0</v>
      </c>
      <c r="H226" s="41"/>
      <c r="I226" s="41"/>
    </row>
    <row r="227" spans="1:9" ht="25.5" hidden="1" x14ac:dyDescent="0.2">
      <c r="A227" s="79" t="s">
        <v>80</v>
      </c>
      <c r="B227" s="40"/>
      <c r="C227" s="39" t="s">
        <v>46</v>
      </c>
      <c r="D227" s="39" t="s">
        <v>36</v>
      </c>
      <c r="E227" s="54" t="s">
        <v>277</v>
      </c>
      <c r="F227" s="39" t="s">
        <v>81</v>
      </c>
      <c r="G227" s="41"/>
      <c r="H227" s="41"/>
      <c r="I227" s="41"/>
    </row>
    <row r="228" spans="1:9" ht="38.25" hidden="1" x14ac:dyDescent="0.2">
      <c r="A228" s="81" t="s">
        <v>195</v>
      </c>
      <c r="B228" s="40"/>
      <c r="C228" s="39" t="s">
        <v>46</v>
      </c>
      <c r="D228" s="39" t="s">
        <v>36</v>
      </c>
      <c r="E228" s="54" t="s">
        <v>118</v>
      </c>
      <c r="F228" s="45"/>
      <c r="G228" s="41">
        <f t="shared" ref="G228:I229" si="18">G229</f>
        <v>0</v>
      </c>
      <c r="H228" s="41">
        <f t="shared" si="18"/>
        <v>0</v>
      </c>
      <c r="I228" s="41">
        <f t="shared" si="18"/>
        <v>0</v>
      </c>
    </row>
    <row r="229" spans="1:9" hidden="1" x14ac:dyDescent="0.2">
      <c r="A229" s="81" t="s">
        <v>119</v>
      </c>
      <c r="B229" s="40"/>
      <c r="C229" s="39" t="s">
        <v>46</v>
      </c>
      <c r="D229" s="39" t="s">
        <v>36</v>
      </c>
      <c r="E229" s="54" t="s">
        <v>120</v>
      </c>
      <c r="F229" s="45"/>
      <c r="G229" s="41">
        <f>G230+G234</f>
        <v>0</v>
      </c>
      <c r="H229" s="41">
        <f t="shared" si="18"/>
        <v>0</v>
      </c>
      <c r="I229" s="41">
        <f t="shared" si="18"/>
        <v>0</v>
      </c>
    </row>
    <row r="230" spans="1:9" hidden="1" x14ac:dyDescent="0.2">
      <c r="A230" s="81" t="s">
        <v>75</v>
      </c>
      <c r="B230" s="40"/>
      <c r="C230" s="39" t="s">
        <v>46</v>
      </c>
      <c r="D230" s="39" t="s">
        <v>36</v>
      </c>
      <c r="E230" s="54" t="s">
        <v>121</v>
      </c>
      <c r="F230" s="45"/>
      <c r="G230" s="41">
        <f>SUM(G231:G233)</f>
        <v>0</v>
      </c>
      <c r="H230" s="41">
        <f>SUM(H231:H233)</f>
        <v>0</v>
      </c>
      <c r="I230" s="41">
        <f>SUM(I231:I233)</f>
        <v>0</v>
      </c>
    </row>
    <row r="231" spans="1:9" hidden="1" x14ac:dyDescent="0.2">
      <c r="A231" s="80" t="s">
        <v>141</v>
      </c>
      <c r="B231" s="40"/>
      <c r="C231" s="39" t="s">
        <v>46</v>
      </c>
      <c r="D231" s="39" t="s">
        <v>36</v>
      </c>
      <c r="E231" s="54" t="s">
        <v>121</v>
      </c>
      <c r="F231" s="54">
        <v>110</v>
      </c>
      <c r="G231" s="72"/>
      <c r="H231" s="72"/>
      <c r="I231" s="72"/>
    </row>
    <row r="232" spans="1:9" hidden="1" x14ac:dyDescent="0.2">
      <c r="A232" s="80" t="s">
        <v>141</v>
      </c>
      <c r="B232" s="40"/>
      <c r="C232" s="39" t="s">
        <v>46</v>
      </c>
      <c r="D232" s="39" t="s">
        <v>36</v>
      </c>
      <c r="E232" s="54" t="s">
        <v>247</v>
      </c>
      <c r="F232" s="54">
        <v>110</v>
      </c>
      <c r="G232" s="41"/>
      <c r="H232" s="41"/>
      <c r="I232" s="41"/>
    </row>
    <row r="233" spans="1:9" ht="25.5" hidden="1" x14ac:dyDescent="0.2">
      <c r="A233" s="79" t="s">
        <v>80</v>
      </c>
      <c r="B233" s="40"/>
      <c r="C233" s="42" t="s">
        <v>46</v>
      </c>
      <c r="D233" s="39" t="s">
        <v>36</v>
      </c>
      <c r="E233" s="54" t="s">
        <v>121</v>
      </c>
      <c r="F233" s="39" t="s">
        <v>81</v>
      </c>
      <c r="G233" s="41"/>
      <c r="H233" s="41"/>
      <c r="I233" s="41"/>
    </row>
    <row r="234" spans="1:9" ht="25.5" hidden="1" x14ac:dyDescent="0.2">
      <c r="A234" s="79" t="s">
        <v>274</v>
      </c>
      <c r="B234" s="40"/>
      <c r="C234" s="39" t="s">
        <v>46</v>
      </c>
      <c r="D234" s="39" t="s">
        <v>36</v>
      </c>
      <c r="E234" s="54" t="s">
        <v>278</v>
      </c>
      <c r="F234" s="54"/>
      <c r="G234" s="41">
        <f>G235</f>
        <v>0</v>
      </c>
      <c r="H234" s="41"/>
      <c r="I234" s="41"/>
    </row>
    <row r="235" spans="1:9" ht="25.5" hidden="1" x14ac:dyDescent="0.2">
      <c r="A235" s="79" t="s">
        <v>80</v>
      </c>
      <c r="B235" s="40"/>
      <c r="C235" s="39" t="s">
        <v>46</v>
      </c>
      <c r="D235" s="39" t="s">
        <v>36</v>
      </c>
      <c r="E235" s="54" t="s">
        <v>278</v>
      </c>
      <c r="F235" s="39" t="s">
        <v>81</v>
      </c>
      <c r="G235" s="41"/>
      <c r="H235" s="41"/>
      <c r="I235" s="41"/>
    </row>
    <row r="236" spans="1:9" hidden="1" x14ac:dyDescent="0.2">
      <c r="A236" s="80" t="s">
        <v>141</v>
      </c>
      <c r="B236" s="40"/>
      <c r="C236" s="42" t="s">
        <v>46</v>
      </c>
      <c r="D236" s="39" t="s">
        <v>36</v>
      </c>
      <c r="E236" s="54" t="s">
        <v>275</v>
      </c>
      <c r="F236" s="54">
        <v>110</v>
      </c>
      <c r="G236" s="41"/>
      <c r="H236" s="41"/>
      <c r="I236" s="41"/>
    </row>
    <row r="237" spans="1:9" ht="25.5" x14ac:dyDescent="0.2">
      <c r="A237" s="81" t="s">
        <v>122</v>
      </c>
      <c r="B237" s="44"/>
      <c r="C237" s="39" t="s">
        <v>46</v>
      </c>
      <c r="D237" s="73" t="s">
        <v>39</v>
      </c>
      <c r="E237" s="45"/>
      <c r="F237" s="45" t="s">
        <v>15</v>
      </c>
      <c r="G237" s="41">
        <f>G239+G243+G248</f>
        <v>602</v>
      </c>
      <c r="H237" s="41">
        <f>H239+H243+H248</f>
        <v>502</v>
      </c>
      <c r="I237" s="41">
        <f>I239+I243+I248</f>
        <v>502</v>
      </c>
    </row>
    <row r="238" spans="1:9" ht="25.5" x14ac:dyDescent="0.2">
      <c r="A238" s="81" t="s">
        <v>117</v>
      </c>
      <c r="B238" s="40"/>
      <c r="C238" s="39" t="s">
        <v>46</v>
      </c>
      <c r="D238" s="73" t="s">
        <v>39</v>
      </c>
      <c r="E238" s="54" t="s">
        <v>113</v>
      </c>
      <c r="F238" s="45"/>
      <c r="G238" s="41">
        <f>G239</f>
        <v>55</v>
      </c>
      <c r="H238" s="41">
        <f>H239</f>
        <v>55</v>
      </c>
      <c r="I238" s="41">
        <f>I239</f>
        <v>55</v>
      </c>
    </row>
    <row r="239" spans="1:9" ht="39" customHeight="1" x14ac:dyDescent="0.2">
      <c r="A239" s="82" t="s">
        <v>136</v>
      </c>
      <c r="B239" s="60"/>
      <c r="C239" s="39" t="s">
        <v>46</v>
      </c>
      <c r="D239" s="39" t="s">
        <v>39</v>
      </c>
      <c r="E239" s="54" t="s">
        <v>133</v>
      </c>
      <c r="F239" s="45" t="s">
        <v>15</v>
      </c>
      <c r="G239" s="41">
        <f>SUM(G240)</f>
        <v>55</v>
      </c>
      <c r="H239" s="41">
        <f>SUM(H240)</f>
        <v>55</v>
      </c>
      <c r="I239" s="41">
        <f>SUM(I240)</f>
        <v>55</v>
      </c>
    </row>
    <row r="240" spans="1:9" ht="15" customHeight="1" x14ac:dyDescent="0.2">
      <c r="A240" s="82" t="s">
        <v>126</v>
      </c>
      <c r="B240" s="40"/>
      <c r="C240" s="39" t="s">
        <v>46</v>
      </c>
      <c r="D240" s="39" t="s">
        <v>39</v>
      </c>
      <c r="E240" s="54" t="s">
        <v>134</v>
      </c>
      <c r="F240" s="45" t="s">
        <v>15</v>
      </c>
      <c r="G240" s="41">
        <f>SUM(G242)</f>
        <v>55</v>
      </c>
      <c r="H240" s="41">
        <f>SUM(H242)</f>
        <v>55</v>
      </c>
      <c r="I240" s="41">
        <f>SUM(I242)</f>
        <v>55</v>
      </c>
    </row>
    <row r="241" spans="1:9" ht="15.75" customHeight="1" x14ac:dyDescent="0.2">
      <c r="A241" s="81" t="s">
        <v>76</v>
      </c>
      <c r="B241" s="40"/>
      <c r="C241" s="39" t="s">
        <v>46</v>
      </c>
      <c r="D241" s="39" t="s">
        <v>39</v>
      </c>
      <c r="E241" s="54" t="s">
        <v>135</v>
      </c>
      <c r="F241" s="45"/>
      <c r="G241" s="41">
        <f>G242</f>
        <v>55</v>
      </c>
      <c r="H241" s="41">
        <f>H242</f>
        <v>55</v>
      </c>
      <c r="I241" s="41">
        <f>I242</f>
        <v>55</v>
      </c>
    </row>
    <row r="242" spans="1:9" ht="27.75" customHeight="1" x14ac:dyDescent="0.2">
      <c r="A242" s="79" t="s">
        <v>80</v>
      </c>
      <c r="B242" s="40"/>
      <c r="C242" s="39" t="s">
        <v>46</v>
      </c>
      <c r="D242" s="39" t="s">
        <v>39</v>
      </c>
      <c r="E242" s="54" t="s">
        <v>135</v>
      </c>
      <c r="F242" s="39" t="s">
        <v>81</v>
      </c>
      <c r="G242" s="41">
        <f>[1]прил9!E201/1000</f>
        <v>55</v>
      </c>
      <c r="H242" s="41">
        <f>[1]прил9!F201/1000</f>
        <v>55</v>
      </c>
      <c r="I242" s="41">
        <f>[1]прил9!G201/1000</f>
        <v>55</v>
      </c>
    </row>
    <row r="243" spans="1:9" ht="54" customHeight="1" x14ac:dyDescent="0.2">
      <c r="A243" s="82" t="s">
        <v>196</v>
      </c>
      <c r="B243" s="60"/>
      <c r="C243" s="39" t="s">
        <v>46</v>
      </c>
      <c r="D243" s="39" t="s">
        <v>39</v>
      </c>
      <c r="E243" s="54" t="s">
        <v>123</v>
      </c>
      <c r="F243" s="45" t="s">
        <v>15</v>
      </c>
      <c r="G243" s="41">
        <f t="shared" ref="G243:I244" si="19">G244</f>
        <v>547</v>
      </c>
      <c r="H243" s="41">
        <f t="shared" si="19"/>
        <v>447</v>
      </c>
      <c r="I243" s="41">
        <f t="shared" si="19"/>
        <v>447</v>
      </c>
    </row>
    <row r="244" spans="1:9" x14ac:dyDescent="0.2">
      <c r="A244" s="81" t="s">
        <v>126</v>
      </c>
      <c r="B244" s="40"/>
      <c r="C244" s="39" t="s">
        <v>46</v>
      </c>
      <c r="D244" s="39" t="s">
        <v>39</v>
      </c>
      <c r="E244" s="54" t="s">
        <v>124</v>
      </c>
      <c r="F244" s="45" t="s">
        <v>15</v>
      </c>
      <c r="G244" s="41">
        <f t="shared" si="19"/>
        <v>547</v>
      </c>
      <c r="H244" s="41">
        <f t="shared" si="19"/>
        <v>447</v>
      </c>
      <c r="I244" s="41">
        <f t="shared" si="19"/>
        <v>447</v>
      </c>
    </row>
    <row r="245" spans="1:9" x14ac:dyDescent="0.2">
      <c r="A245" s="81" t="s">
        <v>76</v>
      </c>
      <c r="B245" s="40"/>
      <c r="C245" s="39" t="s">
        <v>46</v>
      </c>
      <c r="D245" s="39" t="s">
        <v>39</v>
      </c>
      <c r="E245" s="54" t="s">
        <v>125</v>
      </c>
      <c r="F245" s="45"/>
      <c r="G245" s="41">
        <f>G246+G247</f>
        <v>547</v>
      </c>
      <c r="H245" s="41">
        <f>H246+H247</f>
        <v>447</v>
      </c>
      <c r="I245" s="41">
        <f>I246+I247</f>
        <v>447</v>
      </c>
    </row>
    <row r="246" spans="1:9" ht="25.5" x14ac:dyDescent="0.2">
      <c r="A246" s="79" t="s">
        <v>80</v>
      </c>
      <c r="B246" s="40"/>
      <c r="C246" s="39" t="s">
        <v>46</v>
      </c>
      <c r="D246" s="39" t="s">
        <v>39</v>
      </c>
      <c r="E246" s="54" t="s">
        <v>125</v>
      </c>
      <c r="F246" s="39" t="s">
        <v>81</v>
      </c>
      <c r="G246" s="41">
        <f>[1]прил9!E194/1000</f>
        <v>547</v>
      </c>
      <c r="H246" s="41">
        <f>[1]прил9!F194/1000</f>
        <v>447</v>
      </c>
      <c r="I246" s="41">
        <f>[1]прил9!G194/1000</f>
        <v>447</v>
      </c>
    </row>
    <row r="247" spans="1:9" x14ac:dyDescent="0.2">
      <c r="A247" s="82" t="s">
        <v>79</v>
      </c>
      <c r="B247" s="40"/>
      <c r="C247" s="39" t="s">
        <v>46</v>
      </c>
      <c r="D247" s="39" t="s">
        <v>39</v>
      </c>
      <c r="E247" s="54" t="s">
        <v>125</v>
      </c>
      <c r="F247" s="42" t="s">
        <v>210</v>
      </c>
      <c r="G247" s="41"/>
      <c r="H247" s="41"/>
      <c r="I247" s="41"/>
    </row>
    <row r="248" spans="1:9" hidden="1" x14ac:dyDescent="0.2">
      <c r="A248" s="81" t="s">
        <v>61</v>
      </c>
      <c r="B248" s="44"/>
      <c r="C248" s="42" t="s">
        <v>46</v>
      </c>
      <c r="D248" s="39" t="s">
        <v>36</v>
      </c>
      <c r="E248" s="50" t="s">
        <v>90</v>
      </c>
      <c r="F248" s="39"/>
      <c r="G248" s="41">
        <f t="shared" ref="G248:I251" si="20">G249</f>
        <v>0</v>
      </c>
      <c r="H248" s="41">
        <f t="shared" si="20"/>
        <v>0</v>
      </c>
      <c r="I248" s="41">
        <f t="shared" si="20"/>
        <v>0</v>
      </c>
    </row>
    <row r="249" spans="1:9" hidden="1" x14ac:dyDescent="0.2">
      <c r="A249" s="81" t="s">
        <v>61</v>
      </c>
      <c r="B249" s="44"/>
      <c r="C249" s="42" t="s">
        <v>46</v>
      </c>
      <c r="D249" s="39" t="s">
        <v>36</v>
      </c>
      <c r="E249" s="50" t="s">
        <v>91</v>
      </c>
      <c r="F249" s="39"/>
      <c r="G249" s="41">
        <f t="shared" si="20"/>
        <v>0</v>
      </c>
      <c r="H249" s="41">
        <f t="shared" si="20"/>
        <v>0</v>
      </c>
      <c r="I249" s="41">
        <f t="shared" si="20"/>
        <v>0</v>
      </c>
    </row>
    <row r="250" spans="1:9" hidden="1" x14ac:dyDescent="0.2">
      <c r="A250" s="81" t="s">
        <v>165</v>
      </c>
      <c r="B250" s="44"/>
      <c r="C250" s="42" t="s">
        <v>46</v>
      </c>
      <c r="D250" s="39" t="s">
        <v>36</v>
      </c>
      <c r="E250" s="54" t="s">
        <v>107</v>
      </c>
      <c r="F250" s="39"/>
      <c r="G250" s="41">
        <f t="shared" si="20"/>
        <v>0</v>
      </c>
      <c r="H250" s="41">
        <f t="shared" si="20"/>
        <v>0</v>
      </c>
      <c r="I250" s="41">
        <f t="shared" si="20"/>
        <v>0</v>
      </c>
    </row>
    <row r="251" spans="1:9" hidden="1" x14ac:dyDescent="0.2">
      <c r="A251" s="81" t="s">
        <v>76</v>
      </c>
      <c r="B251" s="40"/>
      <c r="C251" s="39" t="s">
        <v>46</v>
      </c>
      <c r="D251" s="39" t="s">
        <v>39</v>
      </c>
      <c r="E251" s="54" t="s">
        <v>214</v>
      </c>
      <c r="F251" s="45"/>
      <c r="G251" s="41">
        <f t="shared" si="20"/>
        <v>0</v>
      </c>
      <c r="H251" s="41">
        <f t="shared" si="20"/>
        <v>0</v>
      </c>
      <c r="I251" s="41">
        <f t="shared" si="20"/>
        <v>0</v>
      </c>
    </row>
    <row r="252" spans="1:9" ht="25.5" hidden="1" x14ac:dyDescent="0.2">
      <c r="A252" s="79" t="s">
        <v>80</v>
      </c>
      <c r="B252" s="40"/>
      <c r="C252" s="39" t="s">
        <v>46</v>
      </c>
      <c r="D252" s="39" t="s">
        <v>39</v>
      </c>
      <c r="E252" s="54" t="s">
        <v>214</v>
      </c>
      <c r="F252" s="39" t="s">
        <v>81</v>
      </c>
      <c r="G252" s="41"/>
      <c r="H252" s="41"/>
      <c r="I252" s="41"/>
    </row>
    <row r="253" spans="1:9" x14ac:dyDescent="0.2">
      <c r="A253" s="83" t="s">
        <v>28</v>
      </c>
      <c r="B253" s="32">
        <v>911</v>
      </c>
      <c r="C253" s="63" t="s">
        <v>47</v>
      </c>
      <c r="D253" s="63" t="s">
        <v>37</v>
      </c>
      <c r="E253" s="63"/>
      <c r="F253" s="63"/>
      <c r="G253" s="64">
        <f t="shared" ref="G253:G258" si="21">G254</f>
        <v>1282.548</v>
      </c>
      <c r="H253" s="64">
        <f t="shared" ref="H253:I256" si="22">H254</f>
        <v>1282.548</v>
      </c>
      <c r="I253" s="64">
        <f t="shared" si="22"/>
        <v>1282.548</v>
      </c>
    </row>
    <row r="254" spans="1:9" x14ac:dyDescent="0.2">
      <c r="A254" s="79" t="s">
        <v>25</v>
      </c>
      <c r="B254" s="65"/>
      <c r="C254" s="39" t="s">
        <v>47</v>
      </c>
      <c r="D254" s="39" t="s">
        <v>36</v>
      </c>
      <c r="E254" s="39"/>
      <c r="F254" s="39"/>
      <c r="G254" s="41">
        <f t="shared" si="21"/>
        <v>1282.548</v>
      </c>
      <c r="H254" s="41">
        <f t="shared" si="22"/>
        <v>1282.548</v>
      </c>
      <c r="I254" s="41">
        <f t="shared" si="22"/>
        <v>1282.548</v>
      </c>
    </row>
    <row r="255" spans="1:9" x14ac:dyDescent="0.2">
      <c r="A255" s="81" t="s">
        <v>61</v>
      </c>
      <c r="B255" s="44"/>
      <c r="C255" s="39" t="s">
        <v>47</v>
      </c>
      <c r="D255" s="39" t="s">
        <v>36</v>
      </c>
      <c r="E255" s="50" t="s">
        <v>90</v>
      </c>
      <c r="F255" s="39"/>
      <c r="G255" s="41">
        <f t="shared" si="21"/>
        <v>1282.548</v>
      </c>
      <c r="H255" s="41">
        <f t="shared" si="22"/>
        <v>1282.548</v>
      </c>
      <c r="I255" s="41">
        <f t="shared" si="22"/>
        <v>1282.548</v>
      </c>
    </row>
    <row r="256" spans="1:9" x14ac:dyDescent="0.2">
      <c r="A256" s="81" t="s">
        <v>165</v>
      </c>
      <c r="B256" s="44"/>
      <c r="C256" s="39" t="s">
        <v>47</v>
      </c>
      <c r="D256" s="39" t="s">
        <v>36</v>
      </c>
      <c r="E256" s="50" t="s">
        <v>91</v>
      </c>
      <c r="F256" s="39"/>
      <c r="G256" s="41">
        <f t="shared" si="21"/>
        <v>1282.548</v>
      </c>
      <c r="H256" s="41">
        <f t="shared" si="22"/>
        <v>1282.548</v>
      </c>
      <c r="I256" s="41">
        <f t="shared" si="22"/>
        <v>1282.548</v>
      </c>
    </row>
    <row r="257" spans="1:9" x14ac:dyDescent="0.2">
      <c r="A257" s="81" t="s">
        <v>165</v>
      </c>
      <c r="B257" s="44"/>
      <c r="C257" s="39" t="s">
        <v>47</v>
      </c>
      <c r="D257" s="39" t="s">
        <v>36</v>
      </c>
      <c r="E257" s="54" t="s">
        <v>107</v>
      </c>
      <c r="F257" s="39"/>
      <c r="G257" s="41">
        <f t="shared" si="21"/>
        <v>1282.548</v>
      </c>
      <c r="H257" s="41">
        <f>H258</f>
        <v>1282.548</v>
      </c>
      <c r="I257" s="41">
        <f>I258</f>
        <v>1282.548</v>
      </c>
    </row>
    <row r="258" spans="1:9" x14ac:dyDescent="0.2">
      <c r="A258" s="79" t="s">
        <v>29</v>
      </c>
      <c r="B258" s="44"/>
      <c r="C258" s="39" t="s">
        <v>47</v>
      </c>
      <c r="D258" s="39" t="s">
        <v>36</v>
      </c>
      <c r="E258" s="54" t="s">
        <v>132</v>
      </c>
      <c r="F258" s="39"/>
      <c r="G258" s="41">
        <f t="shared" si="21"/>
        <v>1282.548</v>
      </c>
      <c r="H258" s="41">
        <f>H259</f>
        <v>1282.548</v>
      </c>
      <c r="I258" s="41">
        <f>I259</f>
        <v>1282.548</v>
      </c>
    </row>
    <row r="259" spans="1:9" ht="25.5" x14ac:dyDescent="0.2">
      <c r="A259" s="79" t="s">
        <v>270</v>
      </c>
      <c r="B259" s="65"/>
      <c r="C259" s="39" t="s">
        <v>47</v>
      </c>
      <c r="D259" s="39" t="s">
        <v>36</v>
      </c>
      <c r="E259" s="54" t="s">
        <v>132</v>
      </c>
      <c r="F259" s="42" t="s">
        <v>269</v>
      </c>
      <c r="G259" s="41">
        <f>[1]прил9!E216/1000</f>
        <v>1282.548</v>
      </c>
      <c r="H259" s="41">
        <f>[1]прил9!F216/1000</f>
        <v>1282.548</v>
      </c>
      <c r="I259" s="41">
        <f>[1]прил9!G216/1000</f>
        <v>1282.548</v>
      </c>
    </row>
    <row r="260" spans="1:9" x14ac:dyDescent="0.2">
      <c r="A260" s="77" t="s">
        <v>9</v>
      </c>
      <c r="B260" s="32">
        <v>911</v>
      </c>
      <c r="C260" s="63" t="s">
        <v>40</v>
      </c>
      <c r="D260" s="63" t="s">
        <v>37</v>
      </c>
      <c r="E260" s="32"/>
      <c r="F260" s="32"/>
      <c r="G260" s="64">
        <f>G267+G261</f>
        <v>75</v>
      </c>
      <c r="H260" s="64">
        <f>H267</f>
        <v>75</v>
      </c>
      <c r="I260" s="64">
        <f>I267</f>
        <v>75</v>
      </c>
    </row>
    <row r="261" spans="1:9" hidden="1" x14ac:dyDescent="0.2">
      <c r="A261" s="79" t="s">
        <v>272</v>
      </c>
      <c r="B261" s="32"/>
      <c r="C261" s="63" t="s">
        <v>40</v>
      </c>
      <c r="D261" s="63" t="s">
        <v>36</v>
      </c>
      <c r="E261" s="32"/>
      <c r="F261" s="32"/>
      <c r="G261" s="72">
        <f>G262</f>
        <v>0</v>
      </c>
      <c r="H261" s="64"/>
      <c r="I261" s="64"/>
    </row>
    <row r="262" spans="1:9" hidden="1" x14ac:dyDescent="0.2">
      <c r="A262" s="81" t="s">
        <v>61</v>
      </c>
      <c r="B262" s="61"/>
      <c r="C262" s="74" t="s">
        <v>40</v>
      </c>
      <c r="D262" s="42" t="s">
        <v>36</v>
      </c>
      <c r="E262" s="50" t="s">
        <v>90</v>
      </c>
      <c r="F262" s="32"/>
      <c r="G262" s="72">
        <f>G263</f>
        <v>0</v>
      </c>
      <c r="H262" s="64"/>
      <c r="I262" s="64"/>
    </row>
    <row r="263" spans="1:9" hidden="1" x14ac:dyDescent="0.2">
      <c r="A263" s="81" t="s">
        <v>165</v>
      </c>
      <c r="B263" s="61"/>
      <c r="C263" s="74" t="s">
        <v>40</v>
      </c>
      <c r="D263" s="42" t="s">
        <v>36</v>
      </c>
      <c r="E263" s="50" t="s">
        <v>91</v>
      </c>
      <c r="F263" s="32"/>
      <c r="G263" s="72">
        <f>G264</f>
        <v>0</v>
      </c>
      <c r="H263" s="64"/>
      <c r="I263" s="64"/>
    </row>
    <row r="264" spans="1:9" hidden="1" x14ac:dyDescent="0.2">
      <c r="A264" s="81" t="s">
        <v>165</v>
      </c>
      <c r="B264" s="61"/>
      <c r="C264" s="74" t="s">
        <v>40</v>
      </c>
      <c r="D264" s="42" t="s">
        <v>36</v>
      </c>
      <c r="E264" s="54" t="s">
        <v>107</v>
      </c>
      <c r="F264" s="32"/>
      <c r="G264" s="72">
        <f>G265</f>
        <v>0</v>
      </c>
      <c r="H264" s="64"/>
      <c r="I264" s="64"/>
    </row>
    <row r="265" spans="1:9" ht="25.5" hidden="1" x14ac:dyDescent="0.2">
      <c r="A265" s="79" t="s">
        <v>274</v>
      </c>
      <c r="B265" s="61"/>
      <c r="C265" s="74" t="s">
        <v>40</v>
      </c>
      <c r="D265" s="42" t="s">
        <v>36</v>
      </c>
      <c r="E265" s="54" t="s">
        <v>273</v>
      </c>
      <c r="F265" s="32"/>
      <c r="G265" s="72">
        <f>G266</f>
        <v>0</v>
      </c>
      <c r="H265" s="64"/>
      <c r="I265" s="64"/>
    </row>
    <row r="266" spans="1:9" ht="25.5" hidden="1" x14ac:dyDescent="0.2">
      <c r="A266" s="79" t="s">
        <v>80</v>
      </c>
      <c r="B266" s="61"/>
      <c r="C266" s="74" t="s">
        <v>40</v>
      </c>
      <c r="D266" s="74" t="s">
        <v>45</v>
      </c>
      <c r="E266" s="54" t="s">
        <v>273</v>
      </c>
      <c r="F266" s="39" t="s">
        <v>81</v>
      </c>
      <c r="G266" s="1">
        <v>0</v>
      </c>
      <c r="H266" s="64"/>
      <c r="I266" s="64"/>
    </row>
    <row r="267" spans="1:9" hidden="1" x14ac:dyDescent="0.2">
      <c r="A267" s="79" t="s">
        <v>30</v>
      </c>
      <c r="B267" s="44"/>
      <c r="C267" s="74" t="s">
        <v>40</v>
      </c>
      <c r="D267" s="74" t="s">
        <v>45</v>
      </c>
      <c r="E267" s="75"/>
      <c r="F267" s="75"/>
      <c r="G267" s="68">
        <f>G269+G273</f>
        <v>75</v>
      </c>
      <c r="H267" s="68">
        <f>H269+H273</f>
        <v>75</v>
      </c>
      <c r="I267" s="68">
        <f>I269+I273</f>
        <v>75</v>
      </c>
    </row>
    <row r="268" spans="1:9" ht="25.5" hidden="1" x14ac:dyDescent="0.2">
      <c r="A268" s="81" t="s">
        <v>117</v>
      </c>
      <c r="B268" s="44"/>
      <c r="C268" s="74" t="s">
        <v>40</v>
      </c>
      <c r="D268" s="74" t="s">
        <v>45</v>
      </c>
      <c r="E268" s="54" t="s">
        <v>166</v>
      </c>
      <c r="F268" s="75"/>
      <c r="G268" s="68">
        <f t="shared" ref="G268:I269" si="23">G271</f>
        <v>75</v>
      </c>
      <c r="H268" s="68">
        <f t="shared" si="23"/>
        <v>75</v>
      </c>
      <c r="I268" s="68">
        <f t="shared" si="23"/>
        <v>75</v>
      </c>
    </row>
    <row r="269" spans="1:9" ht="51" x14ac:dyDescent="0.2">
      <c r="A269" s="82" t="s">
        <v>127</v>
      </c>
      <c r="B269" s="40"/>
      <c r="C269" s="74" t="s">
        <v>40</v>
      </c>
      <c r="D269" s="74" t="s">
        <v>45</v>
      </c>
      <c r="E269" s="54" t="s">
        <v>128</v>
      </c>
      <c r="F269" s="74"/>
      <c r="G269" s="68">
        <f>G270</f>
        <v>75</v>
      </c>
      <c r="H269" s="68">
        <f t="shared" si="23"/>
        <v>75</v>
      </c>
      <c r="I269" s="68">
        <f t="shared" si="23"/>
        <v>75</v>
      </c>
    </row>
    <row r="270" spans="1:9" ht="25.5" x14ac:dyDescent="0.2">
      <c r="A270" s="81" t="s">
        <v>131</v>
      </c>
      <c r="B270" s="40"/>
      <c r="C270" s="74" t="s">
        <v>40</v>
      </c>
      <c r="D270" s="74" t="s">
        <v>45</v>
      </c>
      <c r="E270" s="54" t="s">
        <v>129</v>
      </c>
      <c r="F270" s="74"/>
      <c r="G270" s="68">
        <f t="shared" ref="G270:I271" si="24">G271</f>
        <v>75</v>
      </c>
      <c r="H270" s="68">
        <f t="shared" si="24"/>
        <v>75</v>
      </c>
      <c r="I270" s="68">
        <f t="shared" si="24"/>
        <v>75</v>
      </c>
    </row>
    <row r="271" spans="1:9" x14ac:dyDescent="0.2">
      <c r="A271" s="79" t="s">
        <v>10</v>
      </c>
      <c r="B271" s="40"/>
      <c r="C271" s="74" t="s">
        <v>40</v>
      </c>
      <c r="D271" s="74" t="s">
        <v>45</v>
      </c>
      <c r="E271" s="54" t="s">
        <v>130</v>
      </c>
      <c r="F271" s="74"/>
      <c r="G271" s="68">
        <f>G272</f>
        <v>75</v>
      </c>
      <c r="H271" s="68">
        <f t="shared" si="24"/>
        <v>75</v>
      </c>
      <c r="I271" s="68">
        <f t="shared" si="24"/>
        <v>75</v>
      </c>
    </row>
    <row r="272" spans="1:9" ht="25.5" x14ac:dyDescent="0.2">
      <c r="A272" s="79" t="s">
        <v>80</v>
      </c>
      <c r="B272" s="61"/>
      <c r="C272" s="74" t="s">
        <v>40</v>
      </c>
      <c r="D272" s="74" t="s">
        <v>45</v>
      </c>
      <c r="E272" s="54" t="s">
        <v>130</v>
      </c>
      <c r="F272" s="39" t="s">
        <v>81</v>
      </c>
      <c r="G272" s="72">
        <f>[1]прил9!E206/1000</f>
        <v>75</v>
      </c>
      <c r="H272" s="72">
        <f>[1]прил9!F206/1000</f>
        <v>75</v>
      </c>
      <c r="I272" s="72">
        <f>[1]прил9!G206/1000</f>
        <v>75</v>
      </c>
    </row>
    <row r="273" spans="1:9" hidden="1" x14ac:dyDescent="0.2">
      <c r="A273" s="81" t="s">
        <v>61</v>
      </c>
      <c r="B273" s="61"/>
      <c r="C273" s="74" t="s">
        <v>40</v>
      </c>
      <c r="D273" s="74" t="s">
        <v>45</v>
      </c>
      <c r="E273" s="50" t="s">
        <v>90</v>
      </c>
      <c r="F273" s="39"/>
      <c r="G273" s="41"/>
      <c r="H273" s="41"/>
      <c r="I273" s="41"/>
    </row>
    <row r="274" spans="1:9" hidden="1" x14ac:dyDescent="0.2">
      <c r="A274" s="81" t="s">
        <v>165</v>
      </c>
      <c r="B274" s="61"/>
      <c r="C274" s="74" t="s">
        <v>40</v>
      </c>
      <c r="D274" s="74" t="s">
        <v>45</v>
      </c>
      <c r="E274" s="50" t="s">
        <v>91</v>
      </c>
      <c r="F274" s="39"/>
      <c r="G274" s="41"/>
      <c r="H274" s="41"/>
      <c r="I274" s="41"/>
    </row>
    <row r="275" spans="1:9" hidden="1" x14ac:dyDescent="0.2">
      <c r="A275" s="81" t="s">
        <v>165</v>
      </c>
      <c r="B275" s="61"/>
      <c r="C275" s="74" t="s">
        <v>40</v>
      </c>
      <c r="D275" s="74" t="s">
        <v>45</v>
      </c>
      <c r="E275" s="54" t="s">
        <v>107</v>
      </c>
      <c r="F275" s="39"/>
      <c r="G275" s="41"/>
      <c r="H275" s="41"/>
      <c r="I275" s="41"/>
    </row>
    <row r="276" spans="1:9" hidden="1" x14ac:dyDescent="0.2">
      <c r="A276" s="79" t="s">
        <v>10</v>
      </c>
      <c r="B276" s="61"/>
      <c r="C276" s="74" t="s">
        <v>40</v>
      </c>
      <c r="D276" s="74" t="s">
        <v>45</v>
      </c>
      <c r="E276" s="54" t="s">
        <v>213</v>
      </c>
      <c r="F276" s="39"/>
      <c r="G276" s="41"/>
      <c r="H276" s="41"/>
      <c r="I276" s="41"/>
    </row>
    <row r="277" spans="1:9" ht="25.5" hidden="1" x14ac:dyDescent="0.2">
      <c r="A277" s="79" t="s">
        <v>80</v>
      </c>
      <c r="B277" s="61"/>
      <c r="C277" s="74" t="s">
        <v>40</v>
      </c>
      <c r="D277" s="74" t="s">
        <v>45</v>
      </c>
      <c r="E277" s="54" t="s">
        <v>213</v>
      </c>
      <c r="F277" s="42" t="s">
        <v>81</v>
      </c>
      <c r="G277" s="41"/>
      <c r="H277" s="41"/>
      <c r="I277" s="41"/>
    </row>
    <row r="278" spans="1:9" x14ac:dyDescent="0.2">
      <c r="A278" s="76"/>
    </row>
    <row r="279" spans="1:9" x14ac:dyDescent="0.2">
      <c r="A279" s="76"/>
    </row>
    <row r="280" spans="1:9" x14ac:dyDescent="0.2">
      <c r="A280" s="76"/>
    </row>
    <row r="281" spans="1:9" x14ac:dyDescent="0.2">
      <c r="A281" s="76"/>
    </row>
    <row r="282" spans="1:9" x14ac:dyDescent="0.2">
      <c r="A282" s="76"/>
    </row>
    <row r="283" spans="1:9" x14ac:dyDescent="0.2">
      <c r="A283" s="76"/>
    </row>
    <row r="284" spans="1:9" x14ac:dyDescent="0.2">
      <c r="A284" s="76"/>
    </row>
    <row r="285" spans="1:9" x14ac:dyDescent="0.2">
      <c r="A285" s="76"/>
    </row>
    <row r="286" spans="1:9" x14ac:dyDescent="0.2">
      <c r="A286" s="76"/>
    </row>
    <row r="287" spans="1:9" x14ac:dyDescent="0.2">
      <c r="A287" s="76"/>
    </row>
    <row r="288" spans="1:9" x14ac:dyDescent="0.2">
      <c r="A288" s="76"/>
    </row>
    <row r="289" spans="1:1" x14ac:dyDescent="0.2">
      <c r="A289" s="76"/>
    </row>
    <row r="290" spans="1:1" x14ac:dyDescent="0.2">
      <c r="A290" s="76"/>
    </row>
    <row r="291" spans="1:1" x14ac:dyDescent="0.2">
      <c r="A291" s="76"/>
    </row>
    <row r="292" spans="1:1" x14ac:dyDescent="0.2">
      <c r="A292" s="76"/>
    </row>
    <row r="293" spans="1:1" x14ac:dyDescent="0.2">
      <c r="A293" s="76"/>
    </row>
    <row r="294" spans="1:1" x14ac:dyDescent="0.2">
      <c r="A294" s="76"/>
    </row>
    <row r="295" spans="1:1" x14ac:dyDescent="0.2">
      <c r="A295" s="76"/>
    </row>
    <row r="296" spans="1:1" x14ac:dyDescent="0.2">
      <c r="A296" s="76"/>
    </row>
    <row r="297" spans="1:1" x14ac:dyDescent="0.2">
      <c r="A297" s="76"/>
    </row>
    <row r="298" spans="1:1" x14ac:dyDescent="0.2">
      <c r="A298" s="76"/>
    </row>
    <row r="299" spans="1:1" x14ac:dyDescent="0.2">
      <c r="A299" s="76"/>
    </row>
    <row r="300" spans="1:1" x14ac:dyDescent="0.2">
      <c r="A300" s="76"/>
    </row>
    <row r="301" spans="1:1" x14ac:dyDescent="0.2">
      <c r="A301" s="76"/>
    </row>
    <row r="302" spans="1:1" x14ac:dyDescent="0.2">
      <c r="A302" s="76"/>
    </row>
    <row r="303" spans="1:1" x14ac:dyDescent="0.2">
      <c r="A303" s="76"/>
    </row>
    <row r="304" spans="1:1" x14ac:dyDescent="0.2">
      <c r="A304" s="76"/>
    </row>
    <row r="305" spans="1:1" x14ac:dyDescent="0.2">
      <c r="A305" s="76"/>
    </row>
    <row r="306" spans="1:1" x14ac:dyDescent="0.2">
      <c r="A306" s="76"/>
    </row>
    <row r="307" spans="1:1" x14ac:dyDescent="0.2">
      <c r="A307" s="76"/>
    </row>
    <row r="308" spans="1:1" x14ac:dyDescent="0.2">
      <c r="A308" s="76"/>
    </row>
    <row r="309" spans="1:1" x14ac:dyDescent="0.2">
      <c r="A309" s="76"/>
    </row>
    <row r="310" spans="1:1" x14ac:dyDescent="0.2">
      <c r="A310" s="76"/>
    </row>
    <row r="311" spans="1:1" x14ac:dyDescent="0.2">
      <c r="A311" s="76"/>
    </row>
    <row r="312" spans="1:1" x14ac:dyDescent="0.2">
      <c r="A312" s="76"/>
    </row>
    <row r="313" spans="1:1" x14ac:dyDescent="0.2">
      <c r="A313" s="76"/>
    </row>
    <row r="314" spans="1:1" x14ac:dyDescent="0.2">
      <c r="A314" s="76"/>
    </row>
    <row r="315" spans="1:1" x14ac:dyDescent="0.2">
      <c r="A315" s="76"/>
    </row>
    <row r="316" spans="1:1" x14ac:dyDescent="0.2">
      <c r="A316" s="76"/>
    </row>
    <row r="317" spans="1:1" x14ac:dyDescent="0.2">
      <c r="A317" s="76"/>
    </row>
    <row r="318" spans="1:1" x14ac:dyDescent="0.2">
      <c r="A318" s="76"/>
    </row>
    <row r="319" spans="1:1" x14ac:dyDescent="0.2">
      <c r="A319" s="76"/>
    </row>
    <row r="320" spans="1:1" x14ac:dyDescent="0.2">
      <c r="A320" s="76"/>
    </row>
    <row r="321" spans="1:1" x14ac:dyDescent="0.2">
      <c r="A321" s="76"/>
    </row>
    <row r="322" spans="1:1" x14ac:dyDescent="0.2">
      <c r="A322" s="76"/>
    </row>
    <row r="323" spans="1:1" x14ac:dyDescent="0.2">
      <c r="A323" s="76"/>
    </row>
    <row r="324" spans="1:1" x14ac:dyDescent="0.2">
      <c r="A324" s="76"/>
    </row>
    <row r="325" spans="1:1" x14ac:dyDescent="0.2">
      <c r="A325" s="76"/>
    </row>
    <row r="326" spans="1:1" x14ac:dyDescent="0.2">
      <c r="A326" s="76"/>
    </row>
    <row r="327" spans="1:1" x14ac:dyDescent="0.2">
      <c r="A327" s="76"/>
    </row>
    <row r="328" spans="1:1" x14ac:dyDescent="0.2">
      <c r="A328" s="76"/>
    </row>
    <row r="329" spans="1:1" x14ac:dyDescent="0.2">
      <c r="A329" s="76"/>
    </row>
    <row r="330" spans="1:1" x14ac:dyDescent="0.2">
      <c r="A330" s="76"/>
    </row>
    <row r="331" spans="1:1" x14ac:dyDescent="0.2">
      <c r="A331" s="76"/>
    </row>
    <row r="332" spans="1:1" x14ac:dyDescent="0.2">
      <c r="A332" s="76"/>
    </row>
    <row r="333" spans="1:1" x14ac:dyDescent="0.2">
      <c r="A333" s="76"/>
    </row>
    <row r="334" spans="1:1" x14ac:dyDescent="0.2">
      <c r="A334" s="76"/>
    </row>
    <row r="335" spans="1:1" x14ac:dyDescent="0.2">
      <c r="A335" s="76"/>
    </row>
    <row r="336" spans="1:1" x14ac:dyDescent="0.2">
      <c r="A336" s="76"/>
    </row>
    <row r="337" spans="1:1" x14ac:dyDescent="0.2">
      <c r="A337" s="76"/>
    </row>
    <row r="338" spans="1:1" x14ac:dyDescent="0.2">
      <c r="A338" s="76"/>
    </row>
    <row r="339" spans="1:1" x14ac:dyDescent="0.2">
      <c r="A339" s="76"/>
    </row>
    <row r="340" spans="1:1" x14ac:dyDescent="0.2">
      <c r="A340" s="76"/>
    </row>
    <row r="341" spans="1:1" x14ac:dyDescent="0.2">
      <c r="A341" s="76"/>
    </row>
    <row r="342" spans="1:1" x14ac:dyDescent="0.2">
      <c r="A342" s="76"/>
    </row>
    <row r="343" spans="1:1" x14ac:dyDescent="0.2">
      <c r="A343" s="76"/>
    </row>
    <row r="344" spans="1:1" x14ac:dyDescent="0.2">
      <c r="A344" s="76"/>
    </row>
    <row r="345" spans="1:1" x14ac:dyDescent="0.2">
      <c r="A345" s="76"/>
    </row>
    <row r="346" spans="1:1" x14ac:dyDescent="0.2">
      <c r="A346" s="76"/>
    </row>
    <row r="347" spans="1:1" x14ac:dyDescent="0.2">
      <c r="A347" s="76"/>
    </row>
    <row r="348" spans="1:1" x14ac:dyDescent="0.2">
      <c r="A348" s="76"/>
    </row>
    <row r="349" spans="1:1" x14ac:dyDescent="0.2">
      <c r="A349" s="76"/>
    </row>
    <row r="350" spans="1:1" x14ac:dyDescent="0.2">
      <c r="A350" s="76"/>
    </row>
    <row r="351" spans="1:1" x14ac:dyDescent="0.2">
      <c r="A351" s="76"/>
    </row>
    <row r="352" spans="1:1" x14ac:dyDescent="0.2">
      <c r="A352" s="76"/>
    </row>
    <row r="353" spans="1:1" x14ac:dyDescent="0.2">
      <c r="A353" s="76"/>
    </row>
    <row r="354" spans="1:1" x14ac:dyDescent="0.2">
      <c r="A354" s="76"/>
    </row>
    <row r="355" spans="1:1" x14ac:dyDescent="0.2">
      <c r="A355" s="76"/>
    </row>
    <row r="356" spans="1:1" x14ac:dyDescent="0.2">
      <c r="A356" s="76"/>
    </row>
    <row r="357" spans="1:1" x14ac:dyDescent="0.2">
      <c r="A357" s="76"/>
    </row>
    <row r="358" spans="1:1" x14ac:dyDescent="0.2">
      <c r="A358" s="76"/>
    </row>
    <row r="359" spans="1:1" x14ac:dyDescent="0.2">
      <c r="A359" s="76"/>
    </row>
    <row r="360" spans="1:1" x14ac:dyDescent="0.2">
      <c r="A360" s="76"/>
    </row>
    <row r="361" spans="1:1" x14ac:dyDescent="0.2">
      <c r="A361" s="76"/>
    </row>
    <row r="362" spans="1:1" x14ac:dyDescent="0.2">
      <c r="A362" s="76"/>
    </row>
    <row r="363" spans="1:1" x14ac:dyDescent="0.2">
      <c r="A363" s="76"/>
    </row>
    <row r="364" spans="1:1" x14ac:dyDescent="0.2">
      <c r="A364" s="76"/>
    </row>
    <row r="365" spans="1:1" x14ac:dyDescent="0.2">
      <c r="A365" s="76"/>
    </row>
    <row r="366" spans="1:1" x14ac:dyDescent="0.2">
      <c r="A366" s="76"/>
    </row>
    <row r="367" spans="1:1" x14ac:dyDescent="0.2">
      <c r="A367" s="76"/>
    </row>
    <row r="368" spans="1:1" x14ac:dyDescent="0.2">
      <c r="A368" s="76"/>
    </row>
  </sheetData>
  <mergeCells count="3">
    <mergeCell ref="A7:G7"/>
    <mergeCell ref="A6:G6"/>
    <mergeCell ref="J21:O21"/>
  </mergeCells>
  <phoneticPr fontId="0" type="noConversion"/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8"/>
  <sheetViews>
    <sheetView tabSelected="1" zoomScaleNormal="100" workbookViewId="0">
      <selection activeCell="L11" sqref="L11"/>
    </sheetView>
  </sheetViews>
  <sheetFormatPr defaultRowHeight="12.75" x14ac:dyDescent="0.2"/>
  <cols>
    <col min="1" max="1" width="56.5703125" style="1" customWidth="1"/>
    <col min="2" max="2" width="5.42578125" style="1" hidden="1" customWidth="1"/>
    <col min="3" max="3" width="15.28515625" style="1" customWidth="1"/>
    <col min="4" max="4" width="5.85546875" style="1" customWidth="1"/>
    <col min="5" max="5" width="5.5703125" style="1" customWidth="1"/>
    <col min="6" max="6" width="4.5703125" style="1" customWidth="1"/>
    <col min="7" max="7" width="13.42578125" style="1" customWidth="1"/>
    <col min="8" max="8" width="11.140625" style="16" customWidth="1"/>
    <col min="9" max="9" width="9.5703125" style="1" bestFit="1" customWidth="1"/>
    <col min="10" max="11" width="9" style="1" customWidth="1"/>
    <col min="12" max="12" width="11.140625" style="1" customWidth="1"/>
    <col min="13" max="16384" width="9.140625" style="1"/>
  </cols>
  <sheetData>
    <row r="1" spans="1:12" x14ac:dyDescent="0.2">
      <c r="I1" s="17" t="s">
        <v>245</v>
      </c>
      <c r="J1" s="20"/>
      <c r="K1" s="20"/>
      <c r="L1" s="20"/>
    </row>
    <row r="2" spans="1:12" x14ac:dyDescent="0.2">
      <c r="I2" s="18" t="s">
        <v>168</v>
      </c>
      <c r="J2" s="21"/>
      <c r="K2" s="21"/>
      <c r="L2" s="21"/>
    </row>
    <row r="3" spans="1:12" x14ac:dyDescent="0.2">
      <c r="I3" s="18" t="s">
        <v>169</v>
      </c>
      <c r="J3" s="21"/>
      <c r="K3" s="21"/>
      <c r="L3" s="21"/>
    </row>
    <row r="4" spans="1:12" x14ac:dyDescent="0.2">
      <c r="I4" s="18" t="s">
        <v>170</v>
      </c>
      <c r="J4" s="21"/>
      <c r="K4" s="21"/>
      <c r="L4" s="21"/>
    </row>
    <row r="5" spans="1:12" x14ac:dyDescent="0.2">
      <c r="I5" s="18" t="s">
        <v>286</v>
      </c>
      <c r="J5" s="93"/>
      <c r="K5" s="93"/>
      <c r="L5" s="21"/>
    </row>
    <row r="6" spans="1:12" ht="75" customHeight="1" x14ac:dyDescent="0.25">
      <c r="A6" s="160" t="s">
        <v>287</v>
      </c>
      <c r="B6" s="160"/>
      <c r="C6" s="160"/>
      <c r="D6" s="160"/>
      <c r="E6" s="160"/>
      <c r="F6" s="160"/>
      <c r="G6" s="160"/>
      <c r="H6" s="160"/>
      <c r="I6" s="160"/>
    </row>
    <row r="7" spans="1:12" x14ac:dyDescent="0.2">
      <c r="I7" s="22" t="s">
        <v>0</v>
      </c>
    </row>
    <row r="9" spans="1:12" x14ac:dyDescent="0.2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2020</v>
      </c>
      <c r="H9" s="25">
        <v>2021</v>
      </c>
      <c r="I9" s="25">
        <v>2022</v>
      </c>
    </row>
    <row r="10" spans="1:12" x14ac:dyDescent="0.2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  <c r="J10" s="108"/>
      <c r="K10" s="108"/>
      <c r="L10" s="108"/>
    </row>
    <row r="11" spans="1:12" ht="15" x14ac:dyDescent="0.25">
      <c r="A11" s="78" t="s">
        <v>271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G29+G22++G95+G101+G147+G254+G226+G206+G136+G141+G77+G261+G241+G213+G13+G219</f>
        <v>38022.499724421119</v>
      </c>
      <c r="H11" s="30">
        <f>H29+H22++H95+H101+H147+H254+H226+H206+H136+H141+H77+H261+H241+H213-0.02</f>
        <v>27194.740064381123</v>
      </c>
      <c r="I11" s="30">
        <f>I29+I22++I95+I101+I147+I254+I226+I206+I136+I141+I77+I261+I241+I213-0.1</f>
        <v>26556.95012198012</v>
      </c>
      <c r="J11" s="31"/>
      <c r="K11" s="31"/>
      <c r="L11" s="31"/>
    </row>
    <row r="12" spans="1:12" ht="15" x14ac:dyDescent="0.25">
      <c r="A12" s="77" t="s">
        <v>260</v>
      </c>
      <c r="B12" s="28"/>
      <c r="C12" s="29"/>
      <c r="D12" s="29"/>
      <c r="E12" s="29"/>
      <c r="F12" s="29"/>
      <c r="G12" s="30">
        <f>G22+G29+G77+G101+G136+G141+G13</f>
        <v>20697.163673925599</v>
      </c>
      <c r="H12" s="30">
        <f>H22+H29+H77+H101+H136+H141</f>
        <v>12548.6551554456</v>
      </c>
      <c r="I12" s="30">
        <f>I22+I29+I77+I101+I136+I141</f>
        <v>12286.9297285836</v>
      </c>
      <c r="J12" s="96"/>
      <c r="K12" s="96"/>
      <c r="L12" s="96"/>
    </row>
    <row r="13" spans="1:12" ht="43.5" x14ac:dyDescent="0.25">
      <c r="A13" s="78" t="s">
        <v>306</v>
      </c>
      <c r="B13" s="28"/>
      <c r="C13" s="54" t="s">
        <v>294</v>
      </c>
      <c r="D13" s="39" t="s">
        <v>45</v>
      </c>
      <c r="E13" s="39" t="s">
        <v>36</v>
      </c>
      <c r="F13" s="43"/>
      <c r="G13" s="41">
        <f>G14</f>
        <v>8302.1</v>
      </c>
      <c r="H13" s="30"/>
      <c r="I13" s="30"/>
      <c r="J13" s="96"/>
      <c r="K13" s="96"/>
      <c r="L13" s="96"/>
    </row>
    <row r="14" spans="1:12" ht="39" x14ac:dyDescent="0.25">
      <c r="A14" s="79" t="s">
        <v>307</v>
      </c>
      <c r="B14" s="28"/>
      <c r="C14" s="54" t="s">
        <v>295</v>
      </c>
      <c r="D14" s="39" t="s">
        <v>45</v>
      </c>
      <c r="E14" s="39" t="s">
        <v>36</v>
      </c>
      <c r="F14" s="43"/>
      <c r="G14" s="41">
        <f>G15</f>
        <v>8302.1</v>
      </c>
      <c r="H14" s="30"/>
      <c r="I14" s="30"/>
      <c r="J14" s="96"/>
      <c r="K14" s="96"/>
      <c r="L14" s="96"/>
    </row>
    <row r="15" spans="1:12" ht="26.25" x14ac:dyDescent="0.25">
      <c r="A15" s="79" t="s">
        <v>296</v>
      </c>
      <c r="B15" s="28"/>
      <c r="C15" s="54" t="s">
        <v>297</v>
      </c>
      <c r="D15" s="39" t="s">
        <v>45</v>
      </c>
      <c r="E15" s="39" t="s">
        <v>36</v>
      </c>
      <c r="F15" s="43"/>
      <c r="G15" s="41">
        <f>G21+G19+G17</f>
        <v>8302.1</v>
      </c>
      <c r="H15" s="30"/>
      <c r="I15" s="30"/>
      <c r="J15" s="96"/>
      <c r="K15" s="96"/>
      <c r="L15" s="96"/>
    </row>
    <row r="16" spans="1:12" ht="26.25" hidden="1" x14ac:dyDescent="0.25">
      <c r="A16" s="79" t="s">
        <v>298</v>
      </c>
      <c r="B16" s="28"/>
      <c r="C16" s="54" t="s">
        <v>299</v>
      </c>
      <c r="D16" s="39" t="s">
        <v>45</v>
      </c>
      <c r="E16" s="39" t="s">
        <v>36</v>
      </c>
      <c r="F16" s="43"/>
      <c r="G16" s="41">
        <f>G17</f>
        <v>0</v>
      </c>
      <c r="H16" s="30"/>
      <c r="I16" s="30"/>
      <c r="J16" s="96"/>
      <c r="K16" s="96"/>
      <c r="L16" s="96"/>
    </row>
    <row r="17" spans="1:12" ht="15" hidden="1" x14ac:dyDescent="0.25">
      <c r="A17" s="79" t="s">
        <v>300</v>
      </c>
      <c r="B17" s="28"/>
      <c r="C17" s="54" t="s">
        <v>299</v>
      </c>
      <c r="D17" s="39" t="s">
        <v>45</v>
      </c>
      <c r="E17" s="39" t="s">
        <v>36</v>
      </c>
      <c r="F17" s="43" t="s">
        <v>301</v>
      </c>
      <c r="G17" s="41">
        <v>0</v>
      </c>
      <c r="H17" s="30"/>
      <c r="I17" s="30"/>
      <c r="J17" s="96"/>
      <c r="K17" s="96"/>
      <c r="L17" s="96"/>
    </row>
    <row r="18" spans="1:12" ht="15" hidden="1" x14ac:dyDescent="0.25">
      <c r="A18" s="79" t="s">
        <v>302</v>
      </c>
      <c r="B18" s="28"/>
      <c r="C18" s="54" t="s">
        <v>303</v>
      </c>
      <c r="D18" s="39" t="s">
        <v>45</v>
      </c>
      <c r="E18" s="39" t="s">
        <v>36</v>
      </c>
      <c r="F18" s="43"/>
      <c r="G18" s="41">
        <f>G19</f>
        <v>0</v>
      </c>
      <c r="H18" s="30"/>
      <c r="I18" s="30"/>
      <c r="J18" s="96"/>
      <c r="K18" s="96"/>
      <c r="L18" s="96"/>
    </row>
    <row r="19" spans="1:12" ht="15" hidden="1" x14ac:dyDescent="0.25">
      <c r="A19" s="79" t="s">
        <v>300</v>
      </c>
      <c r="B19" s="28"/>
      <c r="C19" s="54" t="s">
        <v>303</v>
      </c>
      <c r="D19" s="39" t="s">
        <v>45</v>
      </c>
      <c r="E19" s="39" t="s">
        <v>36</v>
      </c>
      <c r="F19" s="43" t="s">
        <v>301</v>
      </c>
      <c r="G19" s="41">
        <v>0</v>
      </c>
      <c r="H19" s="30"/>
      <c r="I19" s="30"/>
      <c r="J19" s="96"/>
      <c r="K19" s="96"/>
      <c r="L19" s="96"/>
    </row>
    <row r="20" spans="1:12" ht="26.25" x14ac:dyDescent="0.25">
      <c r="A20" s="79" t="s">
        <v>296</v>
      </c>
      <c r="B20" s="28"/>
      <c r="C20" s="54" t="s">
        <v>304</v>
      </c>
      <c r="D20" s="39" t="s">
        <v>45</v>
      </c>
      <c r="E20" s="39" t="s">
        <v>36</v>
      </c>
      <c r="F20" s="43"/>
      <c r="G20" s="41">
        <f>G21</f>
        <v>8302.1</v>
      </c>
      <c r="H20" s="30"/>
      <c r="I20" s="30"/>
      <c r="J20" s="96"/>
      <c r="K20" s="96"/>
      <c r="L20" s="96"/>
    </row>
    <row r="21" spans="1:12" ht="15" x14ac:dyDescent="0.25">
      <c r="A21" s="79" t="s">
        <v>300</v>
      </c>
      <c r="B21" s="28"/>
      <c r="C21" s="54" t="s">
        <v>305</v>
      </c>
      <c r="D21" s="39" t="s">
        <v>45</v>
      </c>
      <c r="E21" s="39" t="s">
        <v>36</v>
      </c>
      <c r="F21" s="43" t="s">
        <v>301</v>
      </c>
      <c r="G21" s="41">
        <v>8302.1</v>
      </c>
      <c r="H21" s="30"/>
      <c r="I21" s="30"/>
      <c r="J21" s="96"/>
      <c r="K21" s="96"/>
      <c r="L21" s="96"/>
    </row>
    <row r="22" spans="1:12" ht="60.75" customHeight="1" x14ac:dyDescent="0.25">
      <c r="A22" s="121" t="s">
        <v>103</v>
      </c>
      <c r="B22" s="59"/>
      <c r="C22" s="122" t="s">
        <v>104</v>
      </c>
      <c r="D22" s="37"/>
      <c r="E22" s="37"/>
      <c r="F22" s="37"/>
      <c r="G22" s="30">
        <f>G23</f>
        <v>84.204000000000008</v>
      </c>
      <c r="H22" s="30">
        <f>H23</f>
        <v>75.381691999999987</v>
      </c>
      <c r="I22" s="30">
        <f>I23</f>
        <v>76.691234299999991</v>
      </c>
      <c r="J22" s="96"/>
      <c r="K22" s="96"/>
      <c r="L22" s="96"/>
    </row>
    <row r="23" spans="1:12" ht="29.25" x14ac:dyDescent="0.25">
      <c r="A23" s="78" t="s">
        <v>32</v>
      </c>
      <c r="B23" s="32">
        <v>911</v>
      </c>
      <c r="C23" s="123"/>
      <c r="D23" s="37" t="s">
        <v>38</v>
      </c>
      <c r="E23" s="37" t="s">
        <v>37</v>
      </c>
      <c r="F23" s="37"/>
      <c r="G23" s="64">
        <f t="shared" ref="G23:I27" si="0">G24</f>
        <v>84.204000000000008</v>
      </c>
      <c r="H23" s="64">
        <f t="shared" si="0"/>
        <v>75.381691999999987</v>
      </c>
      <c r="I23" s="64">
        <f t="shared" si="0"/>
        <v>76.691234299999991</v>
      </c>
      <c r="J23" s="96"/>
      <c r="K23" s="96"/>
      <c r="L23" s="96"/>
    </row>
    <row r="24" spans="1:12" ht="27.75" customHeight="1" x14ac:dyDescent="0.2">
      <c r="A24" s="79" t="s">
        <v>31</v>
      </c>
      <c r="B24" s="38"/>
      <c r="C24" s="42"/>
      <c r="D24" s="42" t="s">
        <v>38</v>
      </c>
      <c r="E24" s="42" t="s">
        <v>43</v>
      </c>
      <c r="F24" s="42"/>
      <c r="G24" s="41">
        <f t="shared" si="0"/>
        <v>84.204000000000008</v>
      </c>
      <c r="H24" s="41">
        <f t="shared" si="0"/>
        <v>75.381691999999987</v>
      </c>
      <c r="I24" s="41">
        <f t="shared" si="0"/>
        <v>76.691234299999991</v>
      </c>
      <c r="J24" s="31"/>
    </row>
    <row r="25" spans="1:12" ht="30" customHeight="1" x14ac:dyDescent="0.2">
      <c r="A25" s="81" t="s">
        <v>222</v>
      </c>
      <c r="B25" s="50"/>
      <c r="C25" s="54" t="s">
        <v>105</v>
      </c>
      <c r="D25" s="39" t="s">
        <v>38</v>
      </c>
      <c r="E25" s="39" t="s">
        <v>43</v>
      </c>
      <c r="F25" s="39"/>
      <c r="G25" s="41">
        <f t="shared" si="0"/>
        <v>84.204000000000008</v>
      </c>
      <c r="H25" s="41">
        <f t="shared" si="0"/>
        <v>75.381691999999987</v>
      </c>
      <c r="I25" s="41">
        <f t="shared" si="0"/>
        <v>76.691234299999991</v>
      </c>
      <c r="J25" s="31"/>
    </row>
    <row r="26" spans="1:12" ht="51" x14ac:dyDescent="0.2">
      <c r="A26" s="81" t="s">
        <v>197</v>
      </c>
      <c r="B26" s="44"/>
      <c r="C26" s="54" t="s">
        <v>106</v>
      </c>
      <c r="D26" s="39" t="s">
        <v>38</v>
      </c>
      <c r="E26" s="39" t="s">
        <v>43</v>
      </c>
      <c r="F26" s="39"/>
      <c r="G26" s="41">
        <f t="shared" si="0"/>
        <v>84.204000000000008</v>
      </c>
      <c r="H26" s="41">
        <f t="shared" si="0"/>
        <v>75.381691999999987</v>
      </c>
      <c r="I26" s="41">
        <f t="shared" si="0"/>
        <v>76.691234299999991</v>
      </c>
      <c r="J26" s="31"/>
    </row>
    <row r="27" spans="1:12" x14ac:dyDescent="0.2">
      <c r="A27" s="81" t="s">
        <v>173</v>
      </c>
      <c r="B27" s="44"/>
      <c r="C27" s="54" t="s">
        <v>142</v>
      </c>
      <c r="D27" s="39" t="s">
        <v>38</v>
      </c>
      <c r="E27" s="39" t="s">
        <v>43</v>
      </c>
      <c r="F27" s="39"/>
      <c r="G27" s="41">
        <f t="shared" si="0"/>
        <v>84.204000000000008</v>
      </c>
      <c r="H27" s="41">
        <f t="shared" si="0"/>
        <v>75.381691999999987</v>
      </c>
      <c r="I27" s="41">
        <f t="shared" si="0"/>
        <v>76.691234299999991</v>
      </c>
      <c r="J27" s="31"/>
    </row>
    <row r="28" spans="1:12" ht="25.5" x14ac:dyDescent="0.2">
      <c r="A28" s="79" t="s">
        <v>80</v>
      </c>
      <c r="B28" s="44"/>
      <c r="C28" s="54" t="s">
        <v>142</v>
      </c>
      <c r="D28" s="39" t="s">
        <v>38</v>
      </c>
      <c r="E28" s="39" t="s">
        <v>43</v>
      </c>
      <c r="F28" s="43" t="s">
        <v>81</v>
      </c>
      <c r="G28" s="41">
        <f>'6'!G92</f>
        <v>84.204000000000008</v>
      </c>
      <c r="H28" s="41">
        <f>'6'!H92</f>
        <v>75.381691999999987</v>
      </c>
      <c r="I28" s="41">
        <f>'6'!I92</f>
        <v>76.691234299999991</v>
      </c>
      <c r="J28" s="31"/>
    </row>
    <row r="29" spans="1:12" ht="42.75" x14ac:dyDescent="0.25">
      <c r="A29" s="121" t="s">
        <v>117</v>
      </c>
      <c r="B29" s="28"/>
      <c r="C29" s="122" t="s">
        <v>113</v>
      </c>
      <c r="D29" s="28"/>
      <c r="E29" s="28"/>
      <c r="F29" s="28"/>
      <c r="G29" s="30">
        <f>G30+G35+G71</f>
        <v>6364.0568636484804</v>
      </c>
      <c r="H29" s="30">
        <f>H30+H35+H71</f>
        <v>5917.1046531684806</v>
      </c>
      <c r="I29" s="30">
        <f>I30+I35+I71</f>
        <v>5773.9419840064793</v>
      </c>
      <c r="J29" s="31"/>
    </row>
    <row r="30" spans="1:12" x14ac:dyDescent="0.2">
      <c r="A30" s="77" t="s">
        <v>250</v>
      </c>
      <c r="B30" s="40"/>
      <c r="C30" s="54"/>
      <c r="D30" s="63" t="s">
        <v>45</v>
      </c>
      <c r="E30" s="63" t="s">
        <v>45</v>
      </c>
      <c r="F30" s="39"/>
      <c r="G30" s="41">
        <f t="shared" ref="G30:I33" si="1">G31</f>
        <v>65</v>
      </c>
      <c r="H30" s="41">
        <f>H31</f>
        <v>65</v>
      </c>
      <c r="I30" s="41">
        <f>I31</f>
        <v>65</v>
      </c>
      <c r="J30" s="31"/>
      <c r="K30" s="31"/>
      <c r="L30" s="31"/>
    </row>
    <row r="31" spans="1:12" ht="45.75" customHeight="1" x14ac:dyDescent="0.25">
      <c r="A31" s="112" t="s">
        <v>164</v>
      </c>
      <c r="B31" s="40"/>
      <c r="C31" s="54" t="s">
        <v>133</v>
      </c>
      <c r="D31" s="42" t="s">
        <v>45</v>
      </c>
      <c r="E31" s="42" t="s">
        <v>45</v>
      </c>
      <c r="F31" s="45" t="s">
        <v>15</v>
      </c>
      <c r="G31" s="41">
        <f t="shared" si="1"/>
        <v>65</v>
      </c>
      <c r="H31" s="41">
        <f t="shared" si="1"/>
        <v>65</v>
      </c>
      <c r="I31" s="41">
        <f t="shared" si="1"/>
        <v>65</v>
      </c>
      <c r="J31" s="31"/>
    </row>
    <row r="32" spans="1:12" ht="25.5" x14ac:dyDescent="0.2">
      <c r="A32" s="81" t="s">
        <v>138</v>
      </c>
      <c r="B32" s="40"/>
      <c r="C32" s="54" t="s">
        <v>134</v>
      </c>
      <c r="D32" s="42" t="s">
        <v>45</v>
      </c>
      <c r="E32" s="42" t="s">
        <v>45</v>
      </c>
      <c r="F32" s="45" t="s">
        <v>15</v>
      </c>
      <c r="G32" s="41">
        <f t="shared" si="1"/>
        <v>65</v>
      </c>
      <c r="H32" s="41">
        <f t="shared" si="1"/>
        <v>65</v>
      </c>
      <c r="I32" s="41">
        <f t="shared" si="1"/>
        <v>65</v>
      </c>
      <c r="J32" s="31"/>
    </row>
    <row r="33" spans="1:12" ht="25.5" x14ac:dyDescent="0.2">
      <c r="A33" s="79" t="s">
        <v>140</v>
      </c>
      <c r="B33" s="40"/>
      <c r="C33" s="54" t="s">
        <v>139</v>
      </c>
      <c r="D33" s="42" t="s">
        <v>45</v>
      </c>
      <c r="E33" s="42" t="s">
        <v>45</v>
      </c>
      <c r="F33" s="45"/>
      <c r="G33" s="41">
        <f t="shared" si="1"/>
        <v>65</v>
      </c>
      <c r="H33" s="41">
        <f t="shared" si="1"/>
        <v>65</v>
      </c>
      <c r="I33" s="41">
        <f t="shared" si="1"/>
        <v>65</v>
      </c>
      <c r="J33" s="31"/>
    </row>
    <row r="34" spans="1:12" x14ac:dyDescent="0.2">
      <c r="A34" s="80" t="s">
        <v>141</v>
      </c>
      <c r="B34" s="40"/>
      <c r="C34" s="53" t="s">
        <v>137</v>
      </c>
      <c r="D34" s="42" t="s">
        <v>45</v>
      </c>
      <c r="E34" s="42" t="s">
        <v>45</v>
      </c>
      <c r="F34" s="54">
        <v>110</v>
      </c>
      <c r="G34" s="41">
        <f>'6'!G206</f>
        <v>65</v>
      </c>
      <c r="H34" s="41">
        <f>'6'!H206</f>
        <v>65</v>
      </c>
      <c r="I34" s="41">
        <f>'6'!I206</f>
        <v>65</v>
      </c>
      <c r="J34" s="31"/>
    </row>
    <row r="35" spans="1:12" x14ac:dyDescent="0.2">
      <c r="A35" s="77" t="s">
        <v>14</v>
      </c>
      <c r="B35" s="32">
        <v>911</v>
      </c>
      <c r="C35" s="32"/>
      <c r="D35" s="63" t="s">
        <v>46</v>
      </c>
      <c r="E35" s="63" t="s">
        <v>37</v>
      </c>
      <c r="F35" s="32" t="s">
        <v>15</v>
      </c>
      <c r="G35" s="64">
        <f>G36+G61</f>
        <v>6224.0568636484804</v>
      </c>
      <c r="H35" s="64">
        <f>H36+H61</f>
        <v>5777.1046531684806</v>
      </c>
      <c r="I35" s="64">
        <f>I36+I61</f>
        <v>5633.9419840064793</v>
      </c>
      <c r="J35" s="31"/>
    </row>
    <row r="36" spans="1:12" x14ac:dyDescent="0.2">
      <c r="A36" s="77" t="s">
        <v>12</v>
      </c>
      <c r="B36" s="86"/>
      <c r="C36" s="32"/>
      <c r="D36" s="63" t="s">
        <v>46</v>
      </c>
      <c r="E36" s="63" t="s">
        <v>36</v>
      </c>
      <c r="F36" s="32" t="s">
        <v>15</v>
      </c>
      <c r="G36" s="64">
        <f>G37+G45+G53</f>
        <v>5622.0568636484804</v>
      </c>
      <c r="H36" s="64">
        <f>H37+H45+H53</f>
        <v>5275.1046531684806</v>
      </c>
      <c r="I36" s="64">
        <f>I37+I45+I53</f>
        <v>5131.9419840064793</v>
      </c>
      <c r="J36" s="31"/>
      <c r="K36" s="31"/>
      <c r="L36" s="31"/>
    </row>
    <row r="37" spans="1:12" ht="27" x14ac:dyDescent="0.2">
      <c r="A37" s="113" t="s">
        <v>194</v>
      </c>
      <c r="B37" s="40"/>
      <c r="C37" s="54" t="s">
        <v>114</v>
      </c>
      <c r="D37" s="39" t="s">
        <v>46</v>
      </c>
      <c r="E37" s="39" t="s">
        <v>36</v>
      </c>
      <c r="F37" s="45" t="s">
        <v>15</v>
      </c>
      <c r="G37" s="41">
        <f>G38</f>
        <v>5622.0568636484804</v>
      </c>
      <c r="H37" s="41">
        <f>H38</f>
        <v>5275.1046531684806</v>
      </c>
      <c r="I37" s="41">
        <f>I38</f>
        <v>5131.9419840064793</v>
      </c>
    </row>
    <row r="38" spans="1:12" x14ac:dyDescent="0.2">
      <c r="A38" s="81" t="s">
        <v>112</v>
      </c>
      <c r="B38" s="40"/>
      <c r="C38" s="54" t="s">
        <v>115</v>
      </c>
      <c r="D38" s="39" t="s">
        <v>46</v>
      </c>
      <c r="E38" s="39" t="s">
        <v>36</v>
      </c>
      <c r="F38" s="45"/>
      <c r="G38" s="41">
        <f>G39+G41+G43</f>
        <v>5622.0568636484804</v>
      </c>
      <c r="H38" s="41">
        <f t="shared" ref="G38:I39" si="2">H39+H41</f>
        <v>5275.1046531684806</v>
      </c>
      <c r="I38" s="41">
        <f t="shared" si="2"/>
        <v>5131.9419840064793</v>
      </c>
      <c r="J38" s="31"/>
    </row>
    <row r="39" spans="1:12" x14ac:dyDescent="0.2">
      <c r="A39" s="81" t="s">
        <v>74</v>
      </c>
      <c r="B39" s="40"/>
      <c r="C39" s="71" t="s">
        <v>116</v>
      </c>
      <c r="D39" s="39" t="s">
        <v>46</v>
      </c>
      <c r="E39" s="39" t="s">
        <v>36</v>
      </c>
      <c r="F39" s="45"/>
      <c r="G39" s="41">
        <f t="shared" si="2"/>
        <v>4579.3214636484799</v>
      </c>
      <c r="H39" s="41">
        <f t="shared" si="2"/>
        <v>4232.3692531684801</v>
      </c>
      <c r="I39" s="41">
        <f t="shared" si="2"/>
        <v>4089.2065840064793</v>
      </c>
      <c r="J39" s="31"/>
    </row>
    <row r="40" spans="1:12" x14ac:dyDescent="0.2">
      <c r="A40" s="80" t="s">
        <v>141</v>
      </c>
      <c r="B40" s="40"/>
      <c r="C40" s="69" t="s">
        <v>116</v>
      </c>
      <c r="D40" s="39" t="s">
        <v>46</v>
      </c>
      <c r="E40" s="39" t="s">
        <v>36</v>
      </c>
      <c r="F40" s="54">
        <v>110</v>
      </c>
      <c r="G40" s="41">
        <f>'6'!G213</f>
        <v>1911.0329999999999</v>
      </c>
      <c r="H40" s="41">
        <f>'6'!H213</f>
        <v>1911.0329999999999</v>
      </c>
      <c r="I40" s="41">
        <f>'6'!I213</f>
        <v>1911.0329999999999</v>
      </c>
      <c r="J40" s="31"/>
    </row>
    <row r="41" spans="1:12" x14ac:dyDescent="0.2">
      <c r="A41" s="80" t="s">
        <v>141</v>
      </c>
      <c r="B41" s="40"/>
      <c r="C41" s="69" t="s">
        <v>205</v>
      </c>
      <c r="D41" s="39" t="s">
        <v>46</v>
      </c>
      <c r="E41" s="39" t="s">
        <v>36</v>
      </c>
      <c r="F41" s="54">
        <v>110</v>
      </c>
      <c r="G41" s="41">
        <f>'6'!G214</f>
        <v>1042.7354</v>
      </c>
      <c r="H41" s="41">
        <f>'6'!H214</f>
        <v>1042.7354</v>
      </c>
      <c r="I41" s="41">
        <f>'6'!I214</f>
        <v>1042.7354</v>
      </c>
      <c r="J41" s="31"/>
    </row>
    <row r="42" spans="1:12" ht="25.5" x14ac:dyDescent="0.2">
      <c r="A42" s="79" t="s">
        <v>80</v>
      </c>
      <c r="B42" s="40"/>
      <c r="C42" s="69" t="s">
        <v>116</v>
      </c>
      <c r="D42" s="39" t="s">
        <v>46</v>
      </c>
      <c r="E42" s="39" t="s">
        <v>36</v>
      </c>
      <c r="F42" s="39" t="s">
        <v>81</v>
      </c>
      <c r="G42" s="41">
        <f>'6'!G215</f>
        <v>2668.28846364848</v>
      </c>
      <c r="H42" s="41">
        <f>'6'!H215</f>
        <v>2321.3362531684802</v>
      </c>
      <c r="I42" s="41">
        <f>'6'!I215</f>
        <v>2178.1735840064794</v>
      </c>
      <c r="J42" s="31"/>
    </row>
    <row r="43" spans="1:12" ht="25.5" hidden="1" x14ac:dyDescent="0.2">
      <c r="A43" s="79" t="s">
        <v>274</v>
      </c>
      <c r="B43" s="40"/>
      <c r="C43" s="54" t="s">
        <v>276</v>
      </c>
      <c r="D43" s="39" t="s">
        <v>46</v>
      </c>
      <c r="E43" s="39" t="s">
        <v>36</v>
      </c>
      <c r="F43" s="39"/>
      <c r="G43" s="41">
        <f>G44</f>
        <v>0</v>
      </c>
      <c r="H43" s="41"/>
      <c r="I43" s="41"/>
      <c r="J43" s="31"/>
    </row>
    <row r="44" spans="1:12" ht="25.5" hidden="1" x14ac:dyDescent="0.2">
      <c r="A44" s="79" t="s">
        <v>80</v>
      </c>
      <c r="B44" s="40"/>
      <c r="C44" s="54" t="s">
        <v>276</v>
      </c>
      <c r="D44" s="39" t="s">
        <v>46</v>
      </c>
      <c r="E44" s="39" t="s">
        <v>36</v>
      </c>
      <c r="F44" s="39" t="s">
        <v>81</v>
      </c>
      <c r="G44" s="41"/>
      <c r="H44" s="41"/>
      <c r="I44" s="41"/>
      <c r="J44" s="31"/>
    </row>
    <row r="45" spans="1:12" ht="13.5" hidden="1" x14ac:dyDescent="0.2">
      <c r="A45" s="113" t="s">
        <v>234</v>
      </c>
      <c r="B45" s="40"/>
      <c r="C45" s="69" t="s">
        <v>251</v>
      </c>
      <c r="D45" s="39" t="s">
        <v>46</v>
      </c>
      <c r="E45" s="39" t="s">
        <v>36</v>
      </c>
      <c r="F45" s="54"/>
      <c r="G45" s="41">
        <f>G46</f>
        <v>0</v>
      </c>
      <c r="H45" s="41">
        <f>H46</f>
        <v>0</v>
      </c>
      <c r="I45" s="41">
        <f>I46</f>
        <v>0</v>
      </c>
      <c r="J45" s="31"/>
      <c r="K45" s="31"/>
      <c r="L45" s="31"/>
    </row>
    <row r="46" spans="1:12" hidden="1" x14ac:dyDescent="0.2">
      <c r="A46" s="81" t="s">
        <v>235</v>
      </c>
      <c r="B46" s="40"/>
      <c r="C46" s="69" t="s">
        <v>252</v>
      </c>
      <c r="D46" s="39" t="s">
        <v>46</v>
      </c>
      <c r="E46" s="39" t="s">
        <v>36</v>
      </c>
      <c r="F46" s="54"/>
      <c r="G46" s="41">
        <f>G47+G49+G51</f>
        <v>0</v>
      </c>
      <c r="H46" s="41">
        <f t="shared" ref="G46:I47" si="3">H47+H49</f>
        <v>0</v>
      </c>
      <c r="I46" s="41">
        <f t="shared" si="3"/>
        <v>0</v>
      </c>
      <c r="J46" s="31"/>
    </row>
    <row r="47" spans="1:12" hidden="1" x14ac:dyDescent="0.2">
      <c r="A47" s="81" t="s">
        <v>236</v>
      </c>
      <c r="B47" s="40"/>
      <c r="C47" s="69" t="s">
        <v>237</v>
      </c>
      <c r="D47" s="39" t="s">
        <v>46</v>
      </c>
      <c r="E47" s="39" t="s">
        <v>36</v>
      </c>
      <c r="F47" s="54"/>
      <c r="G47" s="41">
        <f t="shared" si="3"/>
        <v>0</v>
      </c>
      <c r="H47" s="41">
        <f t="shared" si="3"/>
        <v>0</v>
      </c>
      <c r="I47" s="41">
        <f t="shared" si="3"/>
        <v>0</v>
      </c>
      <c r="J47" s="31"/>
    </row>
    <row r="48" spans="1:12" hidden="1" x14ac:dyDescent="0.2">
      <c r="A48" s="80" t="s">
        <v>141</v>
      </c>
      <c r="B48" s="40"/>
      <c r="C48" s="69" t="s">
        <v>237</v>
      </c>
      <c r="D48" s="39" t="s">
        <v>46</v>
      </c>
      <c r="E48" s="39" t="s">
        <v>36</v>
      </c>
      <c r="F48" s="54">
        <v>110</v>
      </c>
      <c r="G48" s="41">
        <f>'6'!G223</f>
        <v>0</v>
      </c>
      <c r="H48" s="41">
        <f>'6'!H223</f>
        <v>0</v>
      </c>
      <c r="I48" s="41">
        <f>'6'!I223</f>
        <v>0</v>
      </c>
      <c r="J48" s="31"/>
    </row>
    <row r="49" spans="1:12" hidden="1" x14ac:dyDescent="0.2">
      <c r="A49" s="80" t="s">
        <v>141</v>
      </c>
      <c r="B49" s="40"/>
      <c r="C49" s="69" t="s">
        <v>246</v>
      </c>
      <c r="D49" s="39" t="s">
        <v>46</v>
      </c>
      <c r="E49" s="39" t="s">
        <v>36</v>
      </c>
      <c r="F49" s="54">
        <v>110</v>
      </c>
      <c r="G49" s="41">
        <f>'6'!G224</f>
        <v>0</v>
      </c>
      <c r="H49" s="41">
        <f>'6'!H224</f>
        <v>0</v>
      </c>
      <c r="I49" s="41">
        <f>'6'!I224</f>
        <v>0</v>
      </c>
      <c r="J49" s="31"/>
    </row>
    <row r="50" spans="1:12" ht="25.5" hidden="1" x14ac:dyDescent="0.2">
      <c r="A50" s="79" t="s">
        <v>80</v>
      </c>
      <c r="B50" s="40"/>
      <c r="C50" s="69" t="s">
        <v>237</v>
      </c>
      <c r="D50" s="39" t="s">
        <v>46</v>
      </c>
      <c r="E50" s="39" t="s">
        <v>36</v>
      </c>
      <c r="F50" s="39" t="s">
        <v>81</v>
      </c>
      <c r="G50" s="41">
        <f>'6'!G225</f>
        <v>0</v>
      </c>
      <c r="H50" s="41">
        <f>'6'!H225</f>
        <v>0</v>
      </c>
      <c r="I50" s="41">
        <f>'6'!I225</f>
        <v>0</v>
      </c>
      <c r="J50" s="31"/>
    </row>
    <row r="51" spans="1:12" ht="25.5" hidden="1" x14ac:dyDescent="0.2">
      <c r="A51" s="79" t="s">
        <v>274</v>
      </c>
      <c r="B51" s="40"/>
      <c r="C51" s="54" t="s">
        <v>277</v>
      </c>
      <c r="D51" s="39" t="s">
        <v>46</v>
      </c>
      <c r="E51" s="39" t="s">
        <v>36</v>
      </c>
      <c r="F51" s="39"/>
      <c r="G51" s="41">
        <f>G52</f>
        <v>0</v>
      </c>
      <c r="H51" s="41"/>
      <c r="I51" s="41"/>
      <c r="J51" s="31"/>
    </row>
    <row r="52" spans="1:12" ht="25.5" hidden="1" x14ac:dyDescent="0.2">
      <c r="A52" s="79" t="s">
        <v>80</v>
      </c>
      <c r="B52" s="40"/>
      <c r="C52" s="54" t="s">
        <v>277</v>
      </c>
      <c r="D52" s="39" t="s">
        <v>46</v>
      </c>
      <c r="E52" s="39" t="s">
        <v>36</v>
      </c>
      <c r="F52" s="39" t="s">
        <v>81</v>
      </c>
      <c r="G52" s="41"/>
      <c r="H52" s="41"/>
      <c r="I52" s="41"/>
      <c r="J52" s="31"/>
    </row>
    <row r="53" spans="1:12" ht="40.5" hidden="1" x14ac:dyDescent="0.2">
      <c r="A53" s="113" t="s">
        <v>195</v>
      </c>
      <c r="B53" s="40"/>
      <c r="C53" s="54" t="s">
        <v>118</v>
      </c>
      <c r="D53" s="39" t="s">
        <v>46</v>
      </c>
      <c r="E53" s="39" t="s">
        <v>36</v>
      </c>
      <c r="F53" s="45"/>
      <c r="G53" s="41">
        <f>G54</f>
        <v>0</v>
      </c>
      <c r="H53" s="41">
        <f>H54</f>
        <v>0</v>
      </c>
      <c r="I53" s="41">
        <f>I54</f>
        <v>0</v>
      </c>
      <c r="J53" s="31"/>
      <c r="K53" s="31"/>
      <c r="L53" s="31"/>
    </row>
    <row r="54" spans="1:12" hidden="1" x14ac:dyDescent="0.2">
      <c r="A54" s="81" t="s">
        <v>119</v>
      </c>
      <c r="B54" s="40"/>
      <c r="C54" s="54" t="s">
        <v>120</v>
      </c>
      <c r="D54" s="39" t="s">
        <v>46</v>
      </c>
      <c r="E54" s="39" t="s">
        <v>36</v>
      </c>
      <c r="F54" s="45"/>
      <c r="G54" s="41">
        <f>G55+G57+G59</f>
        <v>0</v>
      </c>
      <c r="H54" s="41">
        <f t="shared" ref="G54:I55" si="4">H55+H57</f>
        <v>0</v>
      </c>
      <c r="I54" s="41">
        <f t="shared" si="4"/>
        <v>0</v>
      </c>
      <c r="J54" s="31"/>
    </row>
    <row r="55" spans="1:12" hidden="1" x14ac:dyDescent="0.2">
      <c r="A55" s="81" t="s">
        <v>75</v>
      </c>
      <c r="B55" s="40"/>
      <c r="C55" s="54" t="s">
        <v>121</v>
      </c>
      <c r="D55" s="39" t="s">
        <v>46</v>
      </c>
      <c r="E55" s="39" t="s">
        <v>36</v>
      </c>
      <c r="F55" s="45"/>
      <c r="G55" s="41">
        <f t="shared" si="4"/>
        <v>0</v>
      </c>
      <c r="H55" s="41">
        <f t="shared" si="4"/>
        <v>0</v>
      </c>
      <c r="I55" s="41">
        <f t="shared" si="4"/>
        <v>0</v>
      </c>
      <c r="J55" s="31"/>
    </row>
    <row r="56" spans="1:12" hidden="1" x14ac:dyDescent="0.2">
      <c r="A56" s="80" t="s">
        <v>141</v>
      </c>
      <c r="B56" s="40"/>
      <c r="C56" s="54" t="s">
        <v>121</v>
      </c>
      <c r="D56" s="39" t="s">
        <v>46</v>
      </c>
      <c r="E56" s="39" t="s">
        <v>36</v>
      </c>
      <c r="F56" s="54">
        <v>110</v>
      </c>
      <c r="G56" s="41">
        <f>'6'!G231</f>
        <v>0</v>
      </c>
      <c r="H56" s="41">
        <f>'6'!H231</f>
        <v>0</v>
      </c>
      <c r="I56" s="41">
        <f>'6'!I231</f>
        <v>0</v>
      </c>
      <c r="J56" s="31"/>
    </row>
    <row r="57" spans="1:12" hidden="1" x14ac:dyDescent="0.2">
      <c r="A57" s="80" t="s">
        <v>141</v>
      </c>
      <c r="B57" s="40"/>
      <c r="C57" s="54" t="s">
        <v>207</v>
      </c>
      <c r="D57" s="39" t="s">
        <v>46</v>
      </c>
      <c r="E57" s="39" t="s">
        <v>36</v>
      </c>
      <c r="F57" s="54">
        <v>110</v>
      </c>
      <c r="G57" s="41">
        <f>'6'!G232</f>
        <v>0</v>
      </c>
      <c r="H57" s="41">
        <f>'6'!H232</f>
        <v>0</v>
      </c>
      <c r="I57" s="41">
        <f>'6'!I232</f>
        <v>0</v>
      </c>
      <c r="J57" s="31"/>
    </row>
    <row r="58" spans="1:12" ht="25.5" hidden="1" x14ac:dyDescent="0.2">
      <c r="A58" s="79" t="s">
        <v>80</v>
      </c>
      <c r="B58" s="40"/>
      <c r="C58" s="54" t="s">
        <v>121</v>
      </c>
      <c r="D58" s="42" t="s">
        <v>46</v>
      </c>
      <c r="E58" s="39" t="s">
        <v>36</v>
      </c>
      <c r="F58" s="39" t="s">
        <v>81</v>
      </c>
      <c r="G58" s="41">
        <f>'6'!G233</f>
        <v>0</v>
      </c>
      <c r="H58" s="41">
        <f>'6'!H233</f>
        <v>0</v>
      </c>
      <c r="I58" s="41">
        <f>'6'!I233</f>
        <v>0</v>
      </c>
      <c r="J58" s="31"/>
    </row>
    <row r="59" spans="1:12" ht="25.5" hidden="1" x14ac:dyDescent="0.2">
      <c r="A59" s="79" t="s">
        <v>274</v>
      </c>
      <c r="B59" s="40"/>
      <c r="C59" s="54" t="s">
        <v>278</v>
      </c>
      <c r="D59" s="42" t="s">
        <v>46</v>
      </c>
      <c r="E59" s="39" t="s">
        <v>36</v>
      </c>
      <c r="F59" s="39"/>
      <c r="G59" s="41">
        <f>G60</f>
        <v>0</v>
      </c>
      <c r="H59" s="41"/>
      <c r="I59" s="41"/>
      <c r="J59" s="31"/>
    </row>
    <row r="60" spans="1:12" ht="25.5" hidden="1" x14ac:dyDescent="0.2">
      <c r="A60" s="79" t="s">
        <v>80</v>
      </c>
      <c r="B60" s="40"/>
      <c r="C60" s="54" t="s">
        <v>278</v>
      </c>
      <c r="D60" s="42" t="s">
        <v>46</v>
      </c>
      <c r="E60" s="39" t="s">
        <v>36</v>
      </c>
      <c r="F60" s="39" t="s">
        <v>81</v>
      </c>
      <c r="G60" s="41"/>
      <c r="H60" s="41"/>
      <c r="I60" s="41"/>
      <c r="J60" s="31"/>
    </row>
    <row r="61" spans="1:12" s="87" customFormat="1" ht="25.5" x14ac:dyDescent="0.2">
      <c r="A61" s="84" t="s">
        <v>122</v>
      </c>
      <c r="B61" s="86"/>
      <c r="C61" s="32"/>
      <c r="D61" s="63" t="s">
        <v>46</v>
      </c>
      <c r="E61" s="63" t="s">
        <v>39</v>
      </c>
      <c r="F61" s="32" t="s">
        <v>15</v>
      </c>
      <c r="G61" s="64">
        <f>G62+G66</f>
        <v>602</v>
      </c>
      <c r="H61" s="64">
        <f>H62+H66</f>
        <v>502</v>
      </c>
      <c r="I61" s="64">
        <f>I62+I66</f>
        <v>502</v>
      </c>
      <c r="J61" s="88"/>
      <c r="K61" s="88"/>
      <c r="L61" s="88"/>
    </row>
    <row r="62" spans="1:12" ht="54" x14ac:dyDescent="0.25">
      <c r="A62" s="112" t="s">
        <v>136</v>
      </c>
      <c r="B62" s="60"/>
      <c r="C62" s="54" t="s">
        <v>133</v>
      </c>
      <c r="D62" s="39" t="s">
        <v>46</v>
      </c>
      <c r="E62" s="39" t="s">
        <v>39</v>
      </c>
      <c r="F62" s="45" t="s">
        <v>15</v>
      </c>
      <c r="G62" s="41">
        <f t="shared" ref="G62:I64" si="5">G63</f>
        <v>55</v>
      </c>
      <c r="H62" s="41">
        <f t="shared" si="5"/>
        <v>55</v>
      </c>
      <c r="I62" s="41">
        <f t="shared" si="5"/>
        <v>55</v>
      </c>
      <c r="J62" s="31"/>
    </row>
    <row r="63" spans="1:12" x14ac:dyDescent="0.2">
      <c r="A63" s="82" t="s">
        <v>126</v>
      </c>
      <c r="B63" s="40"/>
      <c r="C63" s="54" t="s">
        <v>134</v>
      </c>
      <c r="D63" s="39" t="s">
        <v>46</v>
      </c>
      <c r="E63" s="39" t="s">
        <v>39</v>
      </c>
      <c r="F63" s="45" t="s">
        <v>15</v>
      </c>
      <c r="G63" s="41">
        <f t="shared" si="5"/>
        <v>55</v>
      </c>
      <c r="H63" s="41">
        <f t="shared" si="5"/>
        <v>55</v>
      </c>
      <c r="I63" s="41">
        <f t="shared" si="5"/>
        <v>55</v>
      </c>
      <c r="J63" s="31"/>
    </row>
    <row r="64" spans="1:12" x14ac:dyDescent="0.2">
      <c r="A64" s="81" t="s">
        <v>76</v>
      </c>
      <c r="B64" s="40"/>
      <c r="C64" s="54" t="s">
        <v>135</v>
      </c>
      <c r="D64" s="39" t="s">
        <v>46</v>
      </c>
      <c r="E64" s="39" t="s">
        <v>39</v>
      </c>
      <c r="F64" s="45"/>
      <c r="G64" s="41">
        <f t="shared" si="5"/>
        <v>55</v>
      </c>
      <c r="H64" s="41">
        <f t="shared" si="5"/>
        <v>55</v>
      </c>
      <c r="I64" s="41">
        <f t="shared" si="5"/>
        <v>55</v>
      </c>
      <c r="J64" s="31"/>
    </row>
    <row r="65" spans="1:10" ht="25.5" x14ac:dyDescent="0.2">
      <c r="A65" s="79" t="s">
        <v>80</v>
      </c>
      <c r="B65" s="40"/>
      <c r="C65" s="54" t="s">
        <v>135</v>
      </c>
      <c r="D65" s="39" t="s">
        <v>46</v>
      </c>
      <c r="E65" s="39" t="s">
        <v>39</v>
      </c>
      <c r="F65" s="39" t="s">
        <v>81</v>
      </c>
      <c r="G65" s="41">
        <f>'6'!G242</f>
        <v>55</v>
      </c>
      <c r="H65" s="41">
        <f>'6'!H242</f>
        <v>55</v>
      </c>
      <c r="I65" s="41">
        <f>'6'!I242</f>
        <v>55</v>
      </c>
      <c r="J65" s="31"/>
    </row>
    <row r="66" spans="1:10" ht="54" x14ac:dyDescent="0.25">
      <c r="A66" s="112" t="s">
        <v>196</v>
      </c>
      <c r="B66" s="60"/>
      <c r="C66" s="54" t="s">
        <v>123</v>
      </c>
      <c r="D66" s="39" t="s">
        <v>46</v>
      </c>
      <c r="E66" s="39" t="s">
        <v>39</v>
      </c>
      <c r="F66" s="45" t="s">
        <v>15</v>
      </c>
      <c r="G66" s="41">
        <f t="shared" ref="G66:I67" si="6">G67</f>
        <v>547</v>
      </c>
      <c r="H66" s="41">
        <f t="shared" si="6"/>
        <v>447</v>
      </c>
      <c r="I66" s="41">
        <f t="shared" si="6"/>
        <v>447</v>
      </c>
      <c r="J66" s="31"/>
    </row>
    <row r="67" spans="1:10" x14ac:dyDescent="0.2">
      <c r="A67" s="81" t="s">
        <v>126</v>
      </c>
      <c r="B67" s="40"/>
      <c r="C67" s="54" t="s">
        <v>124</v>
      </c>
      <c r="D67" s="39" t="s">
        <v>46</v>
      </c>
      <c r="E67" s="39" t="s">
        <v>39</v>
      </c>
      <c r="F67" s="45" t="s">
        <v>15</v>
      </c>
      <c r="G67" s="41">
        <f t="shared" si="6"/>
        <v>547</v>
      </c>
      <c r="H67" s="41">
        <f t="shared" si="6"/>
        <v>447</v>
      </c>
      <c r="I67" s="41">
        <f t="shared" si="6"/>
        <v>447</v>
      </c>
      <c r="J67" s="31"/>
    </row>
    <row r="68" spans="1:10" x14ac:dyDescent="0.2">
      <c r="A68" s="81" t="s">
        <v>76</v>
      </c>
      <c r="B68" s="40"/>
      <c r="C68" s="54" t="s">
        <v>125</v>
      </c>
      <c r="D68" s="39" t="s">
        <v>46</v>
      </c>
      <c r="E68" s="39" t="s">
        <v>39</v>
      </c>
      <c r="F68" s="45"/>
      <c r="G68" s="41">
        <f>G69+G70</f>
        <v>547</v>
      </c>
      <c r="H68" s="41">
        <f>H69+H70</f>
        <v>447</v>
      </c>
      <c r="I68" s="41">
        <f>I69+I70</f>
        <v>447</v>
      </c>
      <c r="J68" s="31"/>
    </row>
    <row r="69" spans="1:10" ht="25.5" x14ac:dyDescent="0.2">
      <c r="A69" s="79" t="s">
        <v>80</v>
      </c>
      <c r="B69" s="40"/>
      <c r="C69" s="54" t="s">
        <v>125</v>
      </c>
      <c r="D69" s="39" t="s">
        <v>46</v>
      </c>
      <c r="E69" s="39" t="s">
        <v>39</v>
      </c>
      <c r="F69" s="39" t="s">
        <v>81</v>
      </c>
      <c r="G69" s="41">
        <f>'6'!G246</f>
        <v>547</v>
      </c>
      <c r="H69" s="41">
        <f>'6'!H246</f>
        <v>447</v>
      </c>
      <c r="I69" s="41">
        <f>'6'!I246</f>
        <v>447</v>
      </c>
      <c r="J69" s="31"/>
    </row>
    <row r="70" spans="1:10" hidden="1" x14ac:dyDescent="0.2">
      <c r="A70" s="82" t="s">
        <v>79</v>
      </c>
      <c r="B70" s="40"/>
      <c r="C70" s="54" t="s">
        <v>125</v>
      </c>
      <c r="D70" s="39" t="s">
        <v>46</v>
      </c>
      <c r="E70" s="39" t="s">
        <v>39</v>
      </c>
      <c r="F70" s="42" t="s">
        <v>210</v>
      </c>
      <c r="G70" s="41">
        <f>'6'!G247</f>
        <v>0</v>
      </c>
      <c r="H70" s="41">
        <f>'6'!H247</f>
        <v>0</v>
      </c>
      <c r="I70" s="41">
        <f>'6'!I247</f>
        <v>0</v>
      </c>
      <c r="J70" s="31"/>
    </row>
    <row r="71" spans="1:10" s="87" customFormat="1" x14ac:dyDescent="0.2">
      <c r="A71" s="77" t="s">
        <v>9</v>
      </c>
      <c r="B71" s="32">
        <v>911</v>
      </c>
      <c r="C71" s="32"/>
      <c r="D71" s="63" t="s">
        <v>40</v>
      </c>
      <c r="E71" s="63" t="s">
        <v>37</v>
      </c>
      <c r="F71" s="32"/>
      <c r="G71" s="64">
        <f t="shared" ref="G71:I75" si="7">G72</f>
        <v>75</v>
      </c>
      <c r="H71" s="64">
        <f>H72</f>
        <v>75</v>
      </c>
      <c r="I71" s="64">
        <f>I72</f>
        <v>75</v>
      </c>
      <c r="J71" s="88"/>
    </row>
    <row r="72" spans="1:10" x14ac:dyDescent="0.2">
      <c r="A72" s="79" t="s">
        <v>30</v>
      </c>
      <c r="B72" s="44"/>
      <c r="C72" s="75"/>
      <c r="D72" s="74" t="s">
        <v>40</v>
      </c>
      <c r="E72" s="74" t="s">
        <v>45</v>
      </c>
      <c r="F72" s="75"/>
      <c r="G72" s="72">
        <f t="shared" si="7"/>
        <v>75</v>
      </c>
      <c r="H72" s="72">
        <f t="shared" si="7"/>
        <v>75</v>
      </c>
      <c r="I72" s="72">
        <f t="shared" si="7"/>
        <v>75</v>
      </c>
      <c r="J72" s="31"/>
    </row>
    <row r="73" spans="1:10" ht="54" x14ac:dyDescent="0.25">
      <c r="A73" s="112" t="s">
        <v>127</v>
      </c>
      <c r="B73" s="40"/>
      <c r="C73" s="54" t="s">
        <v>128</v>
      </c>
      <c r="D73" s="74" t="s">
        <v>40</v>
      </c>
      <c r="E73" s="74" t="s">
        <v>45</v>
      </c>
      <c r="F73" s="74"/>
      <c r="G73" s="72">
        <f t="shared" si="7"/>
        <v>75</v>
      </c>
      <c r="H73" s="72">
        <f t="shared" ref="H73:I75" si="8">H74</f>
        <v>75</v>
      </c>
      <c r="I73" s="72">
        <f t="shared" si="8"/>
        <v>75</v>
      </c>
      <c r="J73" s="31"/>
    </row>
    <row r="74" spans="1:10" ht="25.5" x14ac:dyDescent="0.2">
      <c r="A74" s="81" t="s">
        <v>131</v>
      </c>
      <c r="B74" s="40"/>
      <c r="C74" s="54" t="s">
        <v>129</v>
      </c>
      <c r="D74" s="74" t="s">
        <v>40</v>
      </c>
      <c r="E74" s="74" t="s">
        <v>45</v>
      </c>
      <c r="F74" s="74"/>
      <c r="G74" s="72">
        <f t="shared" si="7"/>
        <v>75</v>
      </c>
      <c r="H74" s="72">
        <f t="shared" si="8"/>
        <v>75</v>
      </c>
      <c r="I74" s="72">
        <f t="shared" si="8"/>
        <v>75</v>
      </c>
      <c r="J74" s="31"/>
    </row>
    <row r="75" spans="1:10" x14ac:dyDescent="0.2">
      <c r="A75" s="79" t="s">
        <v>10</v>
      </c>
      <c r="B75" s="40"/>
      <c r="C75" s="54" t="s">
        <v>130</v>
      </c>
      <c r="D75" s="74" t="s">
        <v>40</v>
      </c>
      <c r="E75" s="74" t="s">
        <v>45</v>
      </c>
      <c r="F75" s="74"/>
      <c r="G75" s="72">
        <f t="shared" si="7"/>
        <v>75</v>
      </c>
      <c r="H75" s="72">
        <f t="shared" si="8"/>
        <v>75</v>
      </c>
      <c r="I75" s="72">
        <f t="shared" si="8"/>
        <v>75</v>
      </c>
      <c r="J75" s="31"/>
    </row>
    <row r="76" spans="1:10" ht="25.5" x14ac:dyDescent="0.2">
      <c r="A76" s="79" t="s">
        <v>80</v>
      </c>
      <c r="B76" s="61"/>
      <c r="C76" s="54" t="s">
        <v>130</v>
      </c>
      <c r="D76" s="74" t="s">
        <v>40</v>
      </c>
      <c r="E76" s="74" t="s">
        <v>45</v>
      </c>
      <c r="F76" s="39" t="s">
        <v>81</v>
      </c>
      <c r="G76" s="41">
        <f>'6'!G272</f>
        <v>75</v>
      </c>
      <c r="H76" s="41">
        <f>'6'!H272</f>
        <v>75</v>
      </c>
      <c r="I76" s="41">
        <f>'6'!I272</f>
        <v>75</v>
      </c>
      <c r="J76" s="31"/>
    </row>
    <row r="77" spans="1:10" ht="42.75" x14ac:dyDescent="0.2">
      <c r="A77" s="121" t="s">
        <v>111</v>
      </c>
      <c r="B77" s="50"/>
      <c r="C77" s="90" t="s">
        <v>143</v>
      </c>
      <c r="D77" s="53"/>
      <c r="E77" s="53"/>
      <c r="F77" s="53"/>
      <c r="G77" s="68">
        <f>G78</f>
        <v>2297.12</v>
      </c>
      <c r="H77" s="68">
        <f>H78</f>
        <v>2400</v>
      </c>
      <c r="I77" s="68">
        <f>I78</f>
        <v>2400</v>
      </c>
      <c r="J77" s="31"/>
    </row>
    <row r="78" spans="1:10" ht="15.75" x14ac:dyDescent="0.25">
      <c r="A78" s="7" t="s">
        <v>68</v>
      </c>
      <c r="B78" s="8"/>
      <c r="C78" s="53"/>
      <c r="D78" s="8" t="s">
        <v>39</v>
      </c>
      <c r="E78" s="8" t="s">
        <v>43</v>
      </c>
      <c r="F78" s="43"/>
      <c r="G78" s="68">
        <f>G79+G83+G87</f>
        <v>2297.12</v>
      </c>
      <c r="H78" s="68">
        <f>H79+H83+H87</f>
        <v>2400</v>
      </c>
      <c r="I78" s="68">
        <f>I79+I83+I87</f>
        <v>2400</v>
      </c>
      <c r="J78" s="31"/>
    </row>
    <row r="79" spans="1:10" ht="27" x14ac:dyDescent="0.2">
      <c r="A79" s="113" t="s">
        <v>223</v>
      </c>
      <c r="B79" s="50"/>
      <c r="C79" s="53" t="s">
        <v>144</v>
      </c>
      <c r="D79" s="53" t="s">
        <v>39</v>
      </c>
      <c r="E79" s="53" t="s">
        <v>43</v>
      </c>
      <c r="F79" s="53"/>
      <c r="G79" s="57">
        <f t="shared" ref="G79:I81" si="9">G80</f>
        <v>1404.442</v>
      </c>
      <c r="H79" s="57">
        <f t="shared" si="9"/>
        <v>620</v>
      </c>
      <c r="I79" s="57">
        <f t="shared" si="9"/>
        <v>620</v>
      </c>
      <c r="J79" s="31"/>
    </row>
    <row r="80" spans="1:10" x14ac:dyDescent="0.2">
      <c r="A80" s="82" t="s">
        <v>224</v>
      </c>
      <c r="B80" s="50"/>
      <c r="C80" s="53" t="s">
        <v>145</v>
      </c>
      <c r="D80" s="53" t="s">
        <v>39</v>
      </c>
      <c r="E80" s="53" t="s">
        <v>43</v>
      </c>
      <c r="F80" s="53"/>
      <c r="G80" s="57">
        <f t="shared" si="9"/>
        <v>1404.442</v>
      </c>
      <c r="H80" s="57">
        <f t="shared" si="9"/>
        <v>620</v>
      </c>
      <c r="I80" s="57">
        <f t="shared" si="9"/>
        <v>620</v>
      </c>
      <c r="J80" s="31"/>
    </row>
    <row r="81" spans="1:10" ht="38.25" x14ac:dyDescent="0.2">
      <c r="A81" s="82" t="s">
        <v>174</v>
      </c>
      <c r="B81" s="50"/>
      <c r="C81" s="53" t="s">
        <v>146</v>
      </c>
      <c r="D81" s="53" t="s">
        <v>39</v>
      </c>
      <c r="E81" s="53" t="s">
        <v>43</v>
      </c>
      <c r="F81" s="53"/>
      <c r="G81" s="57">
        <f t="shared" si="9"/>
        <v>1404.442</v>
      </c>
      <c r="H81" s="57">
        <f t="shared" si="9"/>
        <v>620</v>
      </c>
      <c r="I81" s="57">
        <f t="shared" si="9"/>
        <v>620</v>
      </c>
      <c r="J81" s="31"/>
    </row>
    <row r="82" spans="1:10" ht="25.5" x14ac:dyDescent="0.2">
      <c r="A82" s="79" t="s">
        <v>80</v>
      </c>
      <c r="B82" s="54"/>
      <c r="C82" s="53" t="s">
        <v>146</v>
      </c>
      <c r="D82" s="53" t="s">
        <v>39</v>
      </c>
      <c r="E82" s="53" t="s">
        <v>43</v>
      </c>
      <c r="F82" s="43" t="s">
        <v>81</v>
      </c>
      <c r="G82" s="57">
        <f>'6'!G110</f>
        <v>1404.442</v>
      </c>
      <c r="H82" s="57">
        <f>'6'!H110</f>
        <v>620</v>
      </c>
      <c r="I82" s="57">
        <f>'6'!I110</f>
        <v>620</v>
      </c>
      <c r="J82" s="31"/>
    </row>
    <row r="83" spans="1:10" ht="27" x14ac:dyDescent="0.2">
      <c r="A83" s="113" t="s">
        <v>225</v>
      </c>
      <c r="B83" s="54"/>
      <c r="C83" s="53" t="s">
        <v>147</v>
      </c>
      <c r="D83" s="53" t="s">
        <v>39</v>
      </c>
      <c r="E83" s="53" t="s">
        <v>43</v>
      </c>
      <c r="F83" s="43"/>
      <c r="G83" s="57">
        <f t="shared" ref="G83:I85" si="10">G84</f>
        <v>892.678</v>
      </c>
      <c r="H83" s="57">
        <f t="shared" si="10"/>
        <v>1780</v>
      </c>
      <c r="I83" s="57">
        <f t="shared" si="10"/>
        <v>1780</v>
      </c>
      <c r="J83" s="31"/>
    </row>
    <row r="84" spans="1:10" ht="51" x14ac:dyDescent="0.2">
      <c r="A84" s="82" t="s">
        <v>226</v>
      </c>
      <c r="B84" s="54"/>
      <c r="C84" s="53" t="s">
        <v>148</v>
      </c>
      <c r="D84" s="53" t="s">
        <v>39</v>
      </c>
      <c r="E84" s="53" t="s">
        <v>43</v>
      </c>
      <c r="F84" s="43"/>
      <c r="G84" s="57">
        <f t="shared" si="10"/>
        <v>892.678</v>
      </c>
      <c r="H84" s="57">
        <f t="shared" si="10"/>
        <v>1780</v>
      </c>
      <c r="I84" s="57">
        <f t="shared" si="10"/>
        <v>1780</v>
      </c>
      <c r="J84" s="31"/>
    </row>
    <row r="85" spans="1:10" ht="63.75" x14ac:dyDescent="0.2">
      <c r="A85" s="82" t="s">
        <v>227</v>
      </c>
      <c r="B85" s="50"/>
      <c r="C85" s="53" t="s">
        <v>149</v>
      </c>
      <c r="D85" s="53" t="s">
        <v>39</v>
      </c>
      <c r="E85" s="53" t="s">
        <v>43</v>
      </c>
      <c r="F85" s="53"/>
      <c r="G85" s="57">
        <f t="shared" si="10"/>
        <v>892.678</v>
      </c>
      <c r="H85" s="57">
        <f t="shared" si="10"/>
        <v>1780</v>
      </c>
      <c r="I85" s="57">
        <f t="shared" si="10"/>
        <v>1780</v>
      </c>
      <c r="J85" s="31"/>
    </row>
    <row r="86" spans="1:10" ht="25.5" x14ac:dyDescent="0.2">
      <c r="A86" s="79" t="s">
        <v>80</v>
      </c>
      <c r="B86" s="54"/>
      <c r="C86" s="53" t="s">
        <v>149</v>
      </c>
      <c r="D86" s="53" t="s">
        <v>39</v>
      </c>
      <c r="E86" s="53" t="s">
        <v>43</v>
      </c>
      <c r="F86" s="43" t="s">
        <v>81</v>
      </c>
      <c r="G86" s="57">
        <f>'6'!G114</f>
        <v>892.678</v>
      </c>
      <c r="H86" s="57">
        <f>'6'!H114</f>
        <v>1780</v>
      </c>
      <c r="I86" s="57">
        <f>'6'!I114</f>
        <v>1780</v>
      </c>
      <c r="J86" s="31"/>
    </row>
    <row r="87" spans="1:10" ht="25.5" hidden="1" x14ac:dyDescent="0.2">
      <c r="A87" s="62" t="s">
        <v>202</v>
      </c>
      <c r="B87" s="54"/>
      <c r="C87" s="53" t="s">
        <v>199</v>
      </c>
      <c r="D87" s="53" t="s">
        <v>39</v>
      </c>
      <c r="E87" s="53" t="s">
        <v>43</v>
      </c>
      <c r="F87" s="43"/>
      <c r="G87" s="57">
        <f>G88</f>
        <v>0</v>
      </c>
      <c r="H87" s="57">
        <f>H88</f>
        <v>0</v>
      </c>
      <c r="I87" s="57">
        <f>I88</f>
        <v>0</v>
      </c>
      <c r="J87" s="31"/>
    </row>
    <row r="88" spans="1:10" ht="25.5" hidden="1" x14ac:dyDescent="0.2">
      <c r="A88" s="62" t="s">
        <v>203</v>
      </c>
      <c r="B88" s="54"/>
      <c r="C88" s="53" t="s">
        <v>200</v>
      </c>
      <c r="D88" s="53" t="s">
        <v>39</v>
      </c>
      <c r="E88" s="53" t="s">
        <v>43</v>
      </c>
      <c r="F88" s="43"/>
      <c r="G88" s="57">
        <v>0</v>
      </c>
      <c r="H88" s="57">
        <v>0</v>
      </c>
      <c r="I88" s="57">
        <v>0</v>
      </c>
      <c r="J88" s="31"/>
    </row>
    <row r="89" spans="1:10" ht="25.5" hidden="1" x14ac:dyDescent="0.2">
      <c r="A89" s="62" t="s">
        <v>204</v>
      </c>
      <c r="B89" s="54"/>
      <c r="C89" s="53" t="s">
        <v>201</v>
      </c>
      <c r="D89" s="53" t="s">
        <v>39</v>
      </c>
      <c r="E89" s="53" t="s">
        <v>43</v>
      </c>
      <c r="F89" s="43"/>
      <c r="G89" s="57">
        <f>G90</f>
        <v>0</v>
      </c>
      <c r="H89" s="57">
        <f>H90</f>
        <v>0</v>
      </c>
      <c r="I89" s="57">
        <f>I90</f>
        <v>0</v>
      </c>
      <c r="J89" s="31"/>
    </row>
    <row r="90" spans="1:10" ht="25.5" hidden="1" x14ac:dyDescent="0.2">
      <c r="A90" s="38" t="s">
        <v>80</v>
      </c>
      <c r="B90" s="54"/>
      <c r="C90" s="53" t="s">
        <v>201</v>
      </c>
      <c r="D90" s="53" t="s">
        <v>39</v>
      </c>
      <c r="E90" s="53" t="s">
        <v>43</v>
      </c>
      <c r="F90" s="43"/>
      <c r="G90" s="57"/>
      <c r="H90" s="57"/>
      <c r="I90" s="57"/>
      <c r="J90" s="31"/>
    </row>
    <row r="91" spans="1:10" ht="38.25" hidden="1" x14ac:dyDescent="0.2">
      <c r="A91" s="38" t="s">
        <v>212</v>
      </c>
      <c r="B91" s="54"/>
      <c r="C91" s="53" t="s">
        <v>211</v>
      </c>
      <c r="D91" s="53" t="s">
        <v>39</v>
      </c>
      <c r="E91" s="53" t="s">
        <v>43</v>
      </c>
      <c r="F91" s="43"/>
      <c r="G91" s="57">
        <f>G92</f>
        <v>0</v>
      </c>
      <c r="H91" s="57">
        <f>H92</f>
        <v>0</v>
      </c>
      <c r="I91" s="57">
        <f>I92</f>
        <v>0</v>
      </c>
      <c r="J91" s="31"/>
    </row>
    <row r="92" spans="1:10" ht="25.5" hidden="1" x14ac:dyDescent="0.2">
      <c r="A92" s="38" t="s">
        <v>80</v>
      </c>
      <c r="B92" s="54"/>
      <c r="C92" s="53" t="s">
        <v>211</v>
      </c>
      <c r="D92" s="53" t="s">
        <v>39</v>
      </c>
      <c r="E92" s="53" t="s">
        <v>43</v>
      </c>
      <c r="F92" s="43" t="s">
        <v>81</v>
      </c>
      <c r="G92" s="57"/>
      <c r="H92" s="57"/>
      <c r="I92" s="57"/>
      <c r="J92" s="31"/>
    </row>
    <row r="93" spans="1:10" hidden="1" x14ac:dyDescent="0.2">
      <c r="A93" s="79"/>
      <c r="B93" s="54"/>
      <c r="C93" s="53"/>
      <c r="D93" s="53"/>
      <c r="E93" s="53"/>
      <c r="F93" s="43"/>
      <c r="G93" s="57"/>
      <c r="H93" s="57"/>
      <c r="I93" s="57"/>
      <c r="J93" s="31"/>
    </row>
    <row r="94" spans="1:10" hidden="1" x14ac:dyDescent="0.2">
      <c r="A94" s="79"/>
      <c r="B94" s="54"/>
      <c r="C94" s="53"/>
      <c r="D94" s="53"/>
      <c r="E94" s="53"/>
      <c r="F94" s="43"/>
      <c r="G94" s="57"/>
      <c r="H94" s="57"/>
      <c r="I94" s="57"/>
      <c r="J94" s="31"/>
    </row>
    <row r="95" spans="1:10" s="87" customFormat="1" ht="38.25" hidden="1" x14ac:dyDescent="0.2">
      <c r="A95" s="86" t="s">
        <v>244</v>
      </c>
      <c r="B95" s="89"/>
      <c r="C95" s="90" t="s">
        <v>240</v>
      </c>
      <c r="D95" s="90" t="s">
        <v>39</v>
      </c>
      <c r="E95" s="90" t="s">
        <v>43</v>
      </c>
      <c r="F95" s="63"/>
      <c r="G95" s="91">
        <f>G96</f>
        <v>0</v>
      </c>
      <c r="H95" s="91"/>
      <c r="I95" s="91"/>
      <c r="J95" s="88"/>
    </row>
    <row r="96" spans="1:10" hidden="1" x14ac:dyDescent="0.2">
      <c r="A96" s="92"/>
      <c r="B96" s="54"/>
      <c r="C96" s="53" t="s">
        <v>240</v>
      </c>
      <c r="D96" s="53" t="s">
        <v>39</v>
      </c>
      <c r="E96" s="53" t="s">
        <v>43</v>
      </c>
      <c r="F96" s="42"/>
      <c r="G96" s="57">
        <f>G97</f>
        <v>0</v>
      </c>
      <c r="H96" s="57"/>
      <c r="I96" s="57"/>
      <c r="J96" s="31"/>
    </row>
    <row r="97" spans="1:12" ht="38.25" hidden="1" x14ac:dyDescent="0.2">
      <c r="A97" s="38" t="s">
        <v>244</v>
      </c>
      <c r="B97" s="50"/>
      <c r="C97" s="53" t="s">
        <v>240</v>
      </c>
      <c r="D97" s="53" t="s">
        <v>39</v>
      </c>
      <c r="E97" s="53" t="s">
        <v>43</v>
      </c>
      <c r="F97" s="53"/>
      <c r="G97" s="57">
        <f>G98</f>
        <v>0</v>
      </c>
      <c r="H97" s="57"/>
      <c r="I97" s="57"/>
      <c r="J97" s="31"/>
    </row>
    <row r="98" spans="1:12" ht="24" hidden="1" x14ac:dyDescent="0.2">
      <c r="A98" s="85" t="s">
        <v>203</v>
      </c>
      <c r="B98" s="50"/>
      <c r="C98" s="53" t="s">
        <v>241</v>
      </c>
      <c r="D98" s="53" t="s">
        <v>39</v>
      </c>
      <c r="E98" s="53" t="s">
        <v>43</v>
      </c>
      <c r="F98" s="53"/>
      <c r="G98" s="57">
        <f>G99</f>
        <v>0</v>
      </c>
      <c r="H98" s="57"/>
      <c r="I98" s="57"/>
      <c r="J98" s="31"/>
    </row>
    <row r="99" spans="1:12" ht="51" hidden="1" x14ac:dyDescent="0.2">
      <c r="A99" s="82" t="s">
        <v>242</v>
      </c>
      <c r="B99" s="50"/>
      <c r="C99" s="53" t="s">
        <v>243</v>
      </c>
      <c r="D99" s="53" t="s">
        <v>39</v>
      </c>
      <c r="E99" s="53" t="s">
        <v>43</v>
      </c>
      <c r="F99" s="53"/>
      <c r="G99" s="57">
        <f>G100</f>
        <v>0</v>
      </c>
      <c r="H99" s="57"/>
      <c r="I99" s="57"/>
      <c r="J99" s="31"/>
    </row>
    <row r="100" spans="1:12" ht="25.5" hidden="1" x14ac:dyDescent="0.2">
      <c r="A100" s="79" t="s">
        <v>80</v>
      </c>
      <c r="B100" s="54"/>
      <c r="C100" s="53" t="s">
        <v>243</v>
      </c>
      <c r="D100" s="53" t="s">
        <v>39</v>
      </c>
      <c r="E100" s="53" t="s">
        <v>43</v>
      </c>
      <c r="F100" s="43" t="s">
        <v>81</v>
      </c>
      <c r="G100" s="57"/>
      <c r="H100" s="57"/>
      <c r="I100" s="57"/>
      <c r="J100" s="31"/>
    </row>
    <row r="101" spans="1:12" ht="57.75" customHeight="1" x14ac:dyDescent="0.2">
      <c r="A101" s="77" t="s">
        <v>253</v>
      </c>
      <c r="B101" s="32"/>
      <c r="C101" s="63" t="s">
        <v>178</v>
      </c>
      <c r="D101" s="63"/>
      <c r="E101" s="63"/>
      <c r="F101" s="63"/>
      <c r="G101" s="64">
        <f>G102+G110+G119</f>
        <v>3462.6188102771202</v>
      </c>
      <c r="H101" s="64">
        <f>H102+H110+H119</f>
        <v>4156.1688102771204</v>
      </c>
      <c r="I101" s="64">
        <f>I102+I110+I119</f>
        <v>4036.29651027712</v>
      </c>
      <c r="J101" s="31"/>
      <c r="K101" s="31"/>
      <c r="L101" s="31"/>
    </row>
    <row r="102" spans="1:12" ht="13.5" x14ac:dyDescent="0.25">
      <c r="A102" s="99" t="s">
        <v>21</v>
      </c>
      <c r="B102" s="65"/>
      <c r="C102" s="42"/>
      <c r="D102" s="43" t="s">
        <v>45</v>
      </c>
      <c r="E102" s="43" t="s">
        <v>36</v>
      </c>
      <c r="F102" s="39"/>
      <c r="G102" s="41">
        <f>G103</f>
        <v>229.92503999999997</v>
      </c>
      <c r="H102" s="41">
        <f>H103</f>
        <v>229.92503999999997</v>
      </c>
      <c r="I102" s="41">
        <f>I103</f>
        <v>229.92503999999997</v>
      </c>
      <c r="J102" s="96"/>
      <c r="K102" s="96"/>
      <c r="L102" s="96"/>
    </row>
    <row r="103" spans="1:12" ht="25.5" x14ac:dyDescent="0.2">
      <c r="A103" s="79" t="s">
        <v>238</v>
      </c>
      <c r="B103" s="65"/>
      <c r="C103" s="42" t="s">
        <v>180</v>
      </c>
      <c r="D103" s="43" t="s">
        <v>45</v>
      </c>
      <c r="E103" s="43" t="s">
        <v>36</v>
      </c>
      <c r="F103" s="39"/>
      <c r="G103" s="41">
        <f>G104+G106+G109</f>
        <v>229.92503999999997</v>
      </c>
      <c r="H103" s="41">
        <f>H104+H106+H109</f>
        <v>229.92503999999997</v>
      </c>
      <c r="I103" s="41">
        <f>I104+I106+I109</f>
        <v>229.92503999999997</v>
      </c>
      <c r="J103" s="96"/>
      <c r="K103" s="96"/>
      <c r="L103" s="96"/>
    </row>
    <row r="104" spans="1:12" x14ac:dyDescent="0.2">
      <c r="A104" s="79" t="s">
        <v>110</v>
      </c>
      <c r="B104" s="65"/>
      <c r="C104" s="42" t="s">
        <v>181</v>
      </c>
      <c r="D104" s="43" t="s">
        <v>45</v>
      </c>
      <c r="E104" s="43" t="s">
        <v>36</v>
      </c>
      <c r="F104" s="39"/>
      <c r="G104" s="41">
        <f>G105</f>
        <v>229.92503999999997</v>
      </c>
      <c r="H104" s="41">
        <f>H105</f>
        <v>229.92503999999997</v>
      </c>
      <c r="I104" s="41">
        <f>I105</f>
        <v>229.92503999999997</v>
      </c>
      <c r="J104" s="96"/>
      <c r="K104" s="96"/>
      <c r="L104" s="96"/>
    </row>
    <row r="105" spans="1:12" ht="25.5" x14ac:dyDescent="0.2">
      <c r="A105" s="79" t="s">
        <v>80</v>
      </c>
      <c r="B105" s="65"/>
      <c r="C105" s="42" t="s">
        <v>181</v>
      </c>
      <c r="D105" s="43" t="s">
        <v>45</v>
      </c>
      <c r="E105" s="43" t="s">
        <v>36</v>
      </c>
      <c r="F105" s="43" t="s">
        <v>81</v>
      </c>
      <c r="G105" s="41">
        <f>'6'!G144</f>
        <v>229.92503999999997</v>
      </c>
      <c r="H105" s="41">
        <f>'6'!H144</f>
        <v>229.92503999999997</v>
      </c>
      <c r="I105" s="41">
        <f>'6'!I144</f>
        <v>229.92503999999997</v>
      </c>
      <c r="J105" s="31"/>
    </row>
    <row r="106" spans="1:12" hidden="1" x14ac:dyDescent="0.2">
      <c r="A106" s="79" t="s">
        <v>232</v>
      </c>
      <c r="B106" s="65"/>
      <c r="C106" s="42" t="s">
        <v>233</v>
      </c>
      <c r="D106" s="43" t="s">
        <v>45</v>
      </c>
      <c r="E106" s="43" t="s">
        <v>36</v>
      </c>
      <c r="F106" s="43"/>
      <c r="G106" s="41">
        <f>G107</f>
        <v>0</v>
      </c>
      <c r="H106" s="41">
        <f>H107</f>
        <v>0</v>
      </c>
      <c r="I106" s="41">
        <f>I107</f>
        <v>0</v>
      </c>
      <c r="J106" s="31"/>
    </row>
    <row r="107" spans="1:12" ht="25.5" hidden="1" x14ac:dyDescent="0.2">
      <c r="A107" s="79" t="s">
        <v>80</v>
      </c>
      <c r="B107" s="65"/>
      <c r="C107" s="42" t="s">
        <v>233</v>
      </c>
      <c r="D107" s="43" t="s">
        <v>45</v>
      </c>
      <c r="E107" s="43" t="s">
        <v>36</v>
      </c>
      <c r="F107" s="43" t="s">
        <v>81</v>
      </c>
      <c r="G107" s="41">
        <f>'6'!G146</f>
        <v>0</v>
      </c>
      <c r="H107" s="41">
        <f>'6'!H146</f>
        <v>0</v>
      </c>
      <c r="I107" s="41">
        <f>'6'!I146</f>
        <v>0</v>
      </c>
      <c r="J107" s="31"/>
    </row>
    <row r="108" spans="1:12" hidden="1" x14ac:dyDescent="0.2">
      <c r="A108" s="81" t="s">
        <v>175</v>
      </c>
      <c r="B108" s="65"/>
      <c r="C108" s="69" t="s">
        <v>264</v>
      </c>
      <c r="D108" s="43" t="s">
        <v>45</v>
      </c>
      <c r="E108" s="43" t="s">
        <v>36</v>
      </c>
      <c r="F108" s="43"/>
      <c r="G108" s="41">
        <f>G109</f>
        <v>0</v>
      </c>
      <c r="H108" s="41">
        <f>H109</f>
        <v>0</v>
      </c>
      <c r="I108" s="41">
        <f>I109</f>
        <v>0</v>
      </c>
      <c r="J108" s="31"/>
    </row>
    <row r="109" spans="1:12" ht="25.5" hidden="1" x14ac:dyDescent="0.2">
      <c r="A109" s="79" t="s">
        <v>80</v>
      </c>
      <c r="B109" s="65"/>
      <c r="C109" s="69" t="s">
        <v>264</v>
      </c>
      <c r="D109" s="43" t="s">
        <v>45</v>
      </c>
      <c r="E109" s="43" t="s">
        <v>36</v>
      </c>
      <c r="F109" s="43" t="s">
        <v>81</v>
      </c>
      <c r="G109" s="41">
        <f>'6'!G148</f>
        <v>0</v>
      </c>
      <c r="H109" s="41">
        <f>'6'!H148</f>
        <v>0</v>
      </c>
      <c r="I109" s="41">
        <f>'6'!I148</f>
        <v>0</v>
      </c>
      <c r="J109" s="31"/>
    </row>
    <row r="110" spans="1:12" ht="13.5" hidden="1" x14ac:dyDescent="0.25">
      <c r="A110" s="99" t="s">
        <v>8</v>
      </c>
      <c r="B110" s="65"/>
      <c r="C110" s="39"/>
      <c r="D110" s="70" t="s">
        <v>45</v>
      </c>
      <c r="E110" s="70" t="s">
        <v>42</v>
      </c>
      <c r="F110" s="39"/>
      <c r="G110" s="41">
        <f t="shared" ref="G110:I111" si="11">G111</f>
        <v>0</v>
      </c>
      <c r="H110" s="41">
        <f t="shared" si="11"/>
        <v>0</v>
      </c>
      <c r="I110" s="41">
        <f t="shared" si="11"/>
        <v>0</v>
      </c>
      <c r="J110" s="31"/>
    </row>
    <row r="111" spans="1:12" ht="51" hidden="1" x14ac:dyDescent="0.2">
      <c r="A111" s="79" t="s">
        <v>253</v>
      </c>
      <c r="B111" s="65"/>
      <c r="C111" s="54" t="s">
        <v>178</v>
      </c>
      <c r="D111" s="39" t="s">
        <v>45</v>
      </c>
      <c r="E111" s="39" t="s">
        <v>42</v>
      </c>
      <c r="F111" s="39"/>
      <c r="G111" s="41">
        <f t="shared" si="11"/>
        <v>0</v>
      </c>
      <c r="H111" s="41">
        <f t="shared" si="11"/>
        <v>0</v>
      </c>
      <c r="I111" s="41">
        <f t="shared" si="11"/>
        <v>0</v>
      </c>
      <c r="J111" s="31"/>
    </row>
    <row r="112" spans="1:12" ht="51" hidden="1" x14ac:dyDescent="0.2">
      <c r="A112" s="79" t="s">
        <v>253</v>
      </c>
      <c r="B112" s="65"/>
      <c r="C112" s="54" t="s">
        <v>179</v>
      </c>
      <c r="D112" s="39" t="s">
        <v>45</v>
      </c>
      <c r="E112" s="39" t="s">
        <v>42</v>
      </c>
      <c r="F112" s="39"/>
      <c r="G112" s="41">
        <f>G113+G116</f>
        <v>0</v>
      </c>
      <c r="H112" s="41">
        <f>H113+H116</f>
        <v>0</v>
      </c>
      <c r="I112" s="41">
        <f>I113+I116</f>
        <v>0</v>
      </c>
      <c r="J112" s="31"/>
    </row>
    <row r="113" spans="1:12" ht="25.5" hidden="1" x14ac:dyDescent="0.2">
      <c r="A113" s="79" t="s">
        <v>229</v>
      </c>
      <c r="B113" s="44"/>
      <c r="C113" s="54" t="s">
        <v>182</v>
      </c>
      <c r="D113" s="39" t="s">
        <v>45</v>
      </c>
      <c r="E113" s="39" t="s">
        <v>42</v>
      </c>
      <c r="F113" s="39"/>
      <c r="G113" s="41">
        <f t="shared" ref="G113:I114" si="12">G114</f>
        <v>0</v>
      </c>
      <c r="H113" s="41">
        <f t="shared" si="12"/>
        <v>0</v>
      </c>
      <c r="I113" s="41">
        <f t="shared" si="12"/>
        <v>0</v>
      </c>
      <c r="J113" s="31"/>
    </row>
    <row r="114" spans="1:12" hidden="1" x14ac:dyDescent="0.2">
      <c r="A114" s="79" t="s">
        <v>176</v>
      </c>
      <c r="B114" s="44"/>
      <c r="C114" s="54" t="s">
        <v>183</v>
      </c>
      <c r="D114" s="39" t="s">
        <v>45</v>
      </c>
      <c r="E114" s="39" t="s">
        <v>42</v>
      </c>
      <c r="F114" s="43"/>
      <c r="G114" s="41">
        <f t="shared" si="12"/>
        <v>0</v>
      </c>
      <c r="H114" s="41">
        <f t="shared" si="12"/>
        <v>0</v>
      </c>
      <c r="I114" s="41">
        <f t="shared" si="12"/>
        <v>0</v>
      </c>
      <c r="J114" s="31"/>
    </row>
    <row r="115" spans="1:12" ht="25.5" hidden="1" x14ac:dyDescent="0.2">
      <c r="A115" s="79" t="s">
        <v>80</v>
      </c>
      <c r="B115" s="65"/>
      <c r="C115" s="54" t="s">
        <v>183</v>
      </c>
      <c r="D115" s="39" t="s">
        <v>45</v>
      </c>
      <c r="E115" s="39" t="s">
        <v>42</v>
      </c>
      <c r="F115" s="39" t="s">
        <v>81</v>
      </c>
      <c r="G115" s="41">
        <f>'6'!G169</f>
        <v>0</v>
      </c>
      <c r="H115" s="41">
        <f>'6'!H169</f>
        <v>0</v>
      </c>
      <c r="I115" s="41">
        <f>'6'!I169</f>
        <v>0</v>
      </c>
      <c r="J115" s="31"/>
    </row>
    <row r="116" spans="1:12" hidden="1" x14ac:dyDescent="0.2">
      <c r="A116" s="79" t="s">
        <v>154</v>
      </c>
      <c r="B116" s="65"/>
      <c r="C116" s="54" t="s">
        <v>184</v>
      </c>
      <c r="D116" s="39" t="s">
        <v>45</v>
      </c>
      <c r="E116" s="39" t="s">
        <v>42</v>
      </c>
      <c r="F116" s="39"/>
      <c r="G116" s="41">
        <f t="shared" ref="G116:I117" si="13">G117</f>
        <v>0</v>
      </c>
      <c r="H116" s="41">
        <f t="shared" si="13"/>
        <v>0</v>
      </c>
      <c r="I116" s="41">
        <f t="shared" si="13"/>
        <v>0</v>
      </c>
      <c r="J116" s="31"/>
    </row>
    <row r="117" spans="1:12" hidden="1" x14ac:dyDescent="0.2">
      <c r="A117" s="79" t="s">
        <v>177</v>
      </c>
      <c r="B117" s="65"/>
      <c r="C117" s="54" t="s">
        <v>185</v>
      </c>
      <c r="D117" s="39" t="s">
        <v>45</v>
      </c>
      <c r="E117" s="39" t="s">
        <v>42</v>
      </c>
      <c r="F117" s="39"/>
      <c r="G117" s="41">
        <f t="shared" si="13"/>
        <v>0</v>
      </c>
      <c r="H117" s="41">
        <f t="shared" si="13"/>
        <v>0</v>
      </c>
      <c r="I117" s="41">
        <f t="shared" si="13"/>
        <v>0</v>
      </c>
      <c r="J117" s="31"/>
    </row>
    <row r="118" spans="1:12" ht="25.5" hidden="1" x14ac:dyDescent="0.2">
      <c r="A118" s="79" t="s">
        <v>80</v>
      </c>
      <c r="B118" s="65"/>
      <c r="C118" s="54" t="s">
        <v>185</v>
      </c>
      <c r="D118" s="39" t="s">
        <v>45</v>
      </c>
      <c r="E118" s="39" t="s">
        <v>42</v>
      </c>
      <c r="F118" s="39" t="s">
        <v>81</v>
      </c>
      <c r="G118" s="41">
        <f>'6'!G173</f>
        <v>0</v>
      </c>
      <c r="H118" s="41">
        <f>'6'!H173</f>
        <v>0</v>
      </c>
      <c r="I118" s="41">
        <f>'6'!I173</f>
        <v>0</v>
      </c>
      <c r="J118" s="31"/>
    </row>
    <row r="119" spans="1:12" ht="13.5" x14ac:dyDescent="0.25">
      <c r="A119" s="99" t="s">
        <v>22</v>
      </c>
      <c r="B119" s="65"/>
      <c r="C119" s="43"/>
      <c r="D119" s="70" t="s">
        <v>45</v>
      </c>
      <c r="E119" s="70" t="s">
        <v>38</v>
      </c>
      <c r="F119" s="43"/>
      <c r="G119" s="41">
        <f t="shared" ref="G119:I120" si="14">G120</f>
        <v>3232.6937702771202</v>
      </c>
      <c r="H119" s="41">
        <f t="shared" si="14"/>
        <v>3926.2437702771203</v>
      </c>
      <c r="I119" s="41">
        <f t="shared" si="14"/>
        <v>3806.3714702771199</v>
      </c>
      <c r="J119" s="96"/>
      <c r="K119" s="96"/>
      <c r="L119" s="96"/>
    </row>
    <row r="120" spans="1:12" ht="51" x14ac:dyDescent="0.2">
      <c r="A120" s="79" t="s">
        <v>253</v>
      </c>
      <c r="B120" s="65"/>
      <c r="C120" s="54" t="s">
        <v>178</v>
      </c>
      <c r="D120" s="39" t="s">
        <v>45</v>
      </c>
      <c r="E120" s="43" t="s">
        <v>38</v>
      </c>
      <c r="F120" s="39"/>
      <c r="G120" s="41">
        <f t="shared" si="14"/>
        <v>3232.6937702771202</v>
      </c>
      <c r="H120" s="41">
        <f t="shared" si="14"/>
        <v>3926.2437702771203</v>
      </c>
      <c r="I120" s="41">
        <f t="shared" si="14"/>
        <v>3806.3714702771199</v>
      </c>
      <c r="J120" s="96"/>
    </row>
    <row r="121" spans="1:12" ht="51" x14ac:dyDescent="0.2">
      <c r="A121" s="79" t="s">
        <v>253</v>
      </c>
      <c r="B121" s="65"/>
      <c r="C121" s="54" t="s">
        <v>179</v>
      </c>
      <c r="D121" s="39" t="s">
        <v>45</v>
      </c>
      <c r="E121" s="43" t="s">
        <v>38</v>
      </c>
      <c r="F121" s="39"/>
      <c r="G121" s="41">
        <f>G124+G127+G129+G132+G135</f>
        <v>3232.6937702771202</v>
      </c>
      <c r="H121" s="41">
        <f>H124+H127+H129+H132+H135</f>
        <v>3926.2437702771203</v>
      </c>
      <c r="I121" s="41">
        <f>I124+I127+I129+I132+I135</f>
        <v>3806.3714702771199</v>
      </c>
      <c r="J121" s="31"/>
    </row>
    <row r="122" spans="1:12" ht="25.5" x14ac:dyDescent="0.2">
      <c r="A122" s="79" t="s">
        <v>150</v>
      </c>
      <c r="B122" s="65"/>
      <c r="C122" s="54" t="s">
        <v>186</v>
      </c>
      <c r="D122" s="43" t="s">
        <v>45</v>
      </c>
      <c r="E122" s="43" t="s">
        <v>38</v>
      </c>
      <c r="F122" s="39"/>
      <c r="G122" s="41">
        <f t="shared" ref="G122:I123" si="15">G123</f>
        <v>2363.6937702771202</v>
      </c>
      <c r="H122" s="41">
        <f t="shared" si="15"/>
        <v>3148.1357702771202</v>
      </c>
      <c r="I122" s="41">
        <f t="shared" si="15"/>
        <v>3148.1357702771202</v>
      </c>
      <c r="J122" s="31"/>
    </row>
    <row r="123" spans="1:12" x14ac:dyDescent="0.2">
      <c r="A123" s="79" t="s">
        <v>70</v>
      </c>
      <c r="B123" s="65"/>
      <c r="C123" s="50" t="s">
        <v>187</v>
      </c>
      <c r="D123" s="43" t="s">
        <v>45</v>
      </c>
      <c r="E123" s="43" t="s">
        <v>38</v>
      </c>
      <c r="F123" s="39"/>
      <c r="G123" s="41">
        <f t="shared" si="15"/>
        <v>2363.6937702771202</v>
      </c>
      <c r="H123" s="41">
        <f t="shared" si="15"/>
        <v>3148.1357702771202</v>
      </c>
      <c r="I123" s="41">
        <f t="shared" si="15"/>
        <v>3148.1357702771202</v>
      </c>
      <c r="J123" s="31"/>
    </row>
    <row r="124" spans="1:12" ht="25.5" x14ac:dyDescent="0.2">
      <c r="A124" s="79" t="s">
        <v>80</v>
      </c>
      <c r="B124" s="40"/>
      <c r="C124" s="54" t="s">
        <v>187</v>
      </c>
      <c r="D124" s="43" t="s">
        <v>45</v>
      </c>
      <c r="E124" s="43" t="s">
        <v>38</v>
      </c>
      <c r="F124" s="39" t="s">
        <v>81</v>
      </c>
      <c r="G124" s="41">
        <f>'6'!G179</f>
        <v>2363.6937702771202</v>
      </c>
      <c r="H124" s="41">
        <f>'6'!H179</f>
        <v>3148.1357702771202</v>
      </c>
      <c r="I124" s="41">
        <f>'6'!I179</f>
        <v>3148.1357702771202</v>
      </c>
      <c r="J124" s="31"/>
    </row>
    <row r="125" spans="1:12" ht="25.5" x14ac:dyDescent="0.2">
      <c r="A125" s="79" t="s">
        <v>152</v>
      </c>
      <c r="B125" s="65"/>
      <c r="C125" s="54" t="s">
        <v>188</v>
      </c>
      <c r="D125" s="43" t="s">
        <v>45</v>
      </c>
      <c r="E125" s="43" t="s">
        <v>38</v>
      </c>
      <c r="F125" s="39"/>
      <c r="G125" s="41">
        <f>G126+G128</f>
        <v>676</v>
      </c>
      <c r="H125" s="41">
        <f>H126+H128</f>
        <v>585.10799999999995</v>
      </c>
      <c r="I125" s="41">
        <f>I126+I128</f>
        <v>465.23569999999989</v>
      </c>
      <c r="J125" s="31"/>
    </row>
    <row r="126" spans="1:12" x14ac:dyDescent="0.2">
      <c r="A126" s="79" t="s">
        <v>72</v>
      </c>
      <c r="B126" s="44"/>
      <c r="C126" s="54" t="s">
        <v>189</v>
      </c>
      <c r="D126" s="43" t="s">
        <v>45</v>
      </c>
      <c r="E126" s="43" t="s">
        <v>38</v>
      </c>
      <c r="F126" s="39"/>
      <c r="G126" s="41">
        <f>G127</f>
        <v>676</v>
      </c>
      <c r="H126" s="41">
        <f>H127</f>
        <v>585.10799999999995</v>
      </c>
      <c r="I126" s="41">
        <f>I127</f>
        <v>465.23569999999989</v>
      </c>
      <c r="J126" s="31"/>
    </row>
    <row r="127" spans="1:12" ht="25.5" x14ac:dyDescent="0.2">
      <c r="A127" s="79" t="s">
        <v>80</v>
      </c>
      <c r="B127" s="40"/>
      <c r="C127" s="54" t="s">
        <v>189</v>
      </c>
      <c r="D127" s="43" t="s">
        <v>45</v>
      </c>
      <c r="E127" s="43" t="s">
        <v>38</v>
      </c>
      <c r="F127" s="39" t="s">
        <v>81</v>
      </c>
      <c r="G127" s="41">
        <f>'6'!G182</f>
        <v>676</v>
      </c>
      <c r="H127" s="41">
        <f>'6'!H182</f>
        <v>585.10799999999995</v>
      </c>
      <c r="I127" s="41">
        <f>'6'!I182</f>
        <v>465.23569999999989</v>
      </c>
      <c r="J127" s="31"/>
    </row>
    <row r="128" spans="1:12" x14ac:dyDescent="0.2">
      <c r="A128" s="79" t="s">
        <v>230</v>
      </c>
      <c r="B128" s="40"/>
      <c r="C128" s="54" t="s">
        <v>231</v>
      </c>
      <c r="D128" s="43" t="s">
        <v>45</v>
      </c>
      <c r="E128" s="43" t="s">
        <v>38</v>
      </c>
      <c r="F128" s="39"/>
      <c r="G128" s="41">
        <f>G129</f>
        <v>0</v>
      </c>
      <c r="H128" s="41">
        <f>H129</f>
        <v>0</v>
      </c>
      <c r="I128" s="41">
        <f>I129</f>
        <v>0</v>
      </c>
      <c r="J128" s="31"/>
    </row>
    <row r="129" spans="1:10" ht="25.5" x14ac:dyDescent="0.2">
      <c r="A129" s="79" t="s">
        <v>80</v>
      </c>
      <c r="B129" s="40"/>
      <c r="C129" s="54" t="s">
        <v>231</v>
      </c>
      <c r="D129" s="43" t="s">
        <v>45</v>
      </c>
      <c r="E129" s="43" t="s">
        <v>38</v>
      </c>
      <c r="F129" s="39" t="s">
        <v>81</v>
      </c>
      <c r="G129" s="41">
        <f>'6'!G183</f>
        <v>0</v>
      </c>
      <c r="H129" s="41">
        <f>'6'!H183</f>
        <v>0</v>
      </c>
      <c r="I129" s="41">
        <f>'6'!I183</f>
        <v>0</v>
      </c>
      <c r="J129" s="31"/>
    </row>
    <row r="130" spans="1:10" x14ac:dyDescent="0.2">
      <c r="A130" s="79" t="s">
        <v>151</v>
      </c>
      <c r="B130" s="65"/>
      <c r="C130" s="54" t="s">
        <v>190</v>
      </c>
      <c r="D130" s="43" t="s">
        <v>45</v>
      </c>
      <c r="E130" s="43" t="s">
        <v>38</v>
      </c>
      <c r="F130" s="39"/>
      <c r="G130" s="41">
        <f t="shared" ref="G130:I131" si="16">G131</f>
        <v>93</v>
      </c>
      <c r="H130" s="41">
        <f t="shared" si="16"/>
        <v>93</v>
      </c>
      <c r="I130" s="41">
        <f t="shared" si="16"/>
        <v>93</v>
      </c>
      <c r="J130" s="31"/>
    </row>
    <row r="131" spans="1:10" x14ac:dyDescent="0.2">
      <c r="A131" s="81" t="s">
        <v>71</v>
      </c>
      <c r="B131" s="40"/>
      <c r="C131" s="54" t="s">
        <v>191</v>
      </c>
      <c r="D131" s="43" t="s">
        <v>45</v>
      </c>
      <c r="E131" s="43" t="s">
        <v>38</v>
      </c>
      <c r="F131" s="43"/>
      <c r="G131" s="41">
        <f t="shared" si="16"/>
        <v>93</v>
      </c>
      <c r="H131" s="41">
        <f>'6'!H186</f>
        <v>93</v>
      </c>
      <c r="I131" s="41">
        <f>'6'!I186</f>
        <v>93</v>
      </c>
      <c r="J131" s="31"/>
    </row>
    <row r="132" spans="1:10" ht="25.5" x14ac:dyDescent="0.2">
      <c r="A132" s="79" t="s">
        <v>80</v>
      </c>
      <c r="B132" s="65"/>
      <c r="C132" s="54" t="s">
        <v>191</v>
      </c>
      <c r="D132" s="43" t="s">
        <v>45</v>
      </c>
      <c r="E132" s="43" t="s">
        <v>38</v>
      </c>
      <c r="F132" s="39" t="s">
        <v>81</v>
      </c>
      <c r="G132" s="41">
        <f>'6'!G187</f>
        <v>93</v>
      </c>
      <c r="H132" s="41">
        <f>'6'!H187</f>
        <v>93</v>
      </c>
      <c r="I132" s="41">
        <f>'6'!I187</f>
        <v>93</v>
      </c>
      <c r="J132" s="31"/>
    </row>
    <row r="133" spans="1:10" x14ac:dyDescent="0.2">
      <c r="A133" s="79" t="s">
        <v>153</v>
      </c>
      <c r="B133" s="65"/>
      <c r="C133" s="54" t="s">
        <v>192</v>
      </c>
      <c r="D133" s="43" t="s">
        <v>45</v>
      </c>
      <c r="E133" s="43" t="s">
        <v>38</v>
      </c>
      <c r="F133" s="39"/>
      <c r="G133" s="41">
        <f t="shared" ref="G133:I134" si="17">G134</f>
        <v>100</v>
      </c>
      <c r="H133" s="41">
        <f t="shared" si="17"/>
        <v>100</v>
      </c>
      <c r="I133" s="41">
        <f t="shared" si="17"/>
        <v>100</v>
      </c>
      <c r="J133" s="31"/>
    </row>
    <row r="134" spans="1:10" x14ac:dyDescent="0.2">
      <c r="A134" s="79" t="s">
        <v>73</v>
      </c>
      <c r="B134" s="40"/>
      <c r="C134" s="54" t="s">
        <v>193</v>
      </c>
      <c r="D134" s="43" t="s">
        <v>45</v>
      </c>
      <c r="E134" s="43" t="s">
        <v>38</v>
      </c>
      <c r="F134" s="39"/>
      <c r="G134" s="41">
        <f t="shared" si="17"/>
        <v>100</v>
      </c>
      <c r="H134" s="41">
        <f t="shared" si="17"/>
        <v>100</v>
      </c>
      <c r="I134" s="41">
        <f t="shared" si="17"/>
        <v>100</v>
      </c>
      <c r="J134" s="31"/>
    </row>
    <row r="135" spans="1:10" ht="25.5" x14ac:dyDescent="0.2">
      <c r="A135" s="79" t="s">
        <v>80</v>
      </c>
      <c r="B135" s="40"/>
      <c r="C135" s="54" t="s">
        <v>193</v>
      </c>
      <c r="D135" s="43" t="s">
        <v>45</v>
      </c>
      <c r="E135" s="43" t="s">
        <v>38</v>
      </c>
      <c r="F135" s="39" t="s">
        <v>81</v>
      </c>
      <c r="G135" s="41">
        <f>'6'!G189</f>
        <v>100</v>
      </c>
      <c r="H135" s="41">
        <f>'6'!H189</f>
        <v>100</v>
      </c>
      <c r="I135" s="41">
        <f>'6'!I189</f>
        <v>100</v>
      </c>
      <c r="J135" s="31"/>
    </row>
    <row r="136" spans="1:10" ht="38.25" x14ac:dyDescent="0.2">
      <c r="A136" s="77" t="s">
        <v>258</v>
      </c>
      <c r="B136" s="40"/>
      <c r="C136" s="90" t="s">
        <v>254</v>
      </c>
      <c r="D136" s="63"/>
      <c r="E136" s="63"/>
      <c r="F136" s="63"/>
      <c r="G136" s="91">
        <f>G137</f>
        <v>102.88</v>
      </c>
      <c r="H136" s="64"/>
      <c r="I136" s="64"/>
      <c r="J136" s="31"/>
    </row>
    <row r="137" spans="1:10" ht="15.75" x14ac:dyDescent="0.25">
      <c r="A137" s="7" t="s">
        <v>68</v>
      </c>
      <c r="B137" s="40"/>
      <c r="C137" s="53"/>
      <c r="D137" s="53" t="s">
        <v>39</v>
      </c>
      <c r="E137" s="53" t="s">
        <v>43</v>
      </c>
      <c r="F137" s="39"/>
      <c r="G137" s="57">
        <f>G138</f>
        <v>102.88</v>
      </c>
      <c r="H137" s="41"/>
      <c r="I137" s="41"/>
      <c r="J137" s="31"/>
    </row>
    <row r="138" spans="1:10" ht="25.5" x14ac:dyDescent="0.2">
      <c r="A138" s="82" t="s">
        <v>259</v>
      </c>
      <c r="B138" s="40"/>
      <c r="C138" s="53" t="s">
        <v>255</v>
      </c>
      <c r="D138" s="53" t="s">
        <v>39</v>
      </c>
      <c r="E138" s="53" t="s">
        <v>43</v>
      </c>
      <c r="F138" s="39"/>
      <c r="G138" s="57">
        <f>G139</f>
        <v>102.88</v>
      </c>
      <c r="H138" s="41"/>
      <c r="I138" s="41"/>
      <c r="J138" s="31"/>
    </row>
    <row r="139" spans="1:10" ht="63.75" x14ac:dyDescent="0.2">
      <c r="A139" s="79" t="s">
        <v>256</v>
      </c>
      <c r="B139" s="40"/>
      <c r="C139" s="53" t="s">
        <v>257</v>
      </c>
      <c r="D139" s="53" t="s">
        <v>39</v>
      </c>
      <c r="E139" s="53" t="s">
        <v>43</v>
      </c>
      <c r="F139" s="39"/>
      <c r="G139" s="57">
        <f>G140</f>
        <v>102.88</v>
      </c>
      <c r="H139" s="41"/>
      <c r="I139" s="41"/>
      <c r="J139" s="31"/>
    </row>
    <row r="140" spans="1:10" ht="25.5" x14ac:dyDescent="0.2">
      <c r="A140" s="79" t="s">
        <v>80</v>
      </c>
      <c r="B140" s="40"/>
      <c r="C140" s="53" t="s">
        <v>257</v>
      </c>
      <c r="D140" s="53" t="s">
        <v>39</v>
      </c>
      <c r="E140" s="53" t="s">
        <v>43</v>
      </c>
      <c r="F140" s="39" t="s">
        <v>81</v>
      </c>
      <c r="G140" s="57">
        <f>'6'!G129</f>
        <v>102.88</v>
      </c>
      <c r="H140" s="41"/>
      <c r="I140" s="41"/>
      <c r="J140" s="31"/>
    </row>
    <row r="141" spans="1:10" ht="38.25" x14ac:dyDescent="0.2">
      <c r="A141" s="77" t="s">
        <v>239</v>
      </c>
      <c r="B141" s="40"/>
      <c r="C141" s="90" t="s">
        <v>261</v>
      </c>
      <c r="D141" s="63"/>
      <c r="E141" s="63"/>
      <c r="F141" s="63"/>
      <c r="G141" s="91">
        <f>G142</f>
        <v>84.183999999999997</v>
      </c>
      <c r="H141" s="41"/>
      <c r="I141" s="41"/>
      <c r="J141" s="31"/>
    </row>
    <row r="142" spans="1:10" ht="30.75" customHeight="1" x14ac:dyDescent="0.2">
      <c r="A142" s="79" t="s">
        <v>31</v>
      </c>
      <c r="B142" s="40"/>
      <c r="C142" s="53" t="s">
        <v>240</v>
      </c>
      <c r="D142" s="39" t="s">
        <v>38</v>
      </c>
      <c r="E142" s="39" t="s">
        <v>43</v>
      </c>
      <c r="F142" s="39"/>
      <c r="G142" s="57">
        <f>G143</f>
        <v>84.183999999999997</v>
      </c>
      <c r="H142" s="41"/>
      <c r="I142" s="41"/>
      <c r="J142" s="31"/>
    </row>
    <row r="143" spans="1:10" ht="38.25" x14ac:dyDescent="0.2">
      <c r="A143" s="79" t="s">
        <v>244</v>
      </c>
      <c r="B143" s="40"/>
      <c r="C143" s="53" t="s">
        <v>241</v>
      </c>
      <c r="D143" s="39" t="s">
        <v>38</v>
      </c>
      <c r="E143" s="39" t="s">
        <v>43</v>
      </c>
      <c r="F143" s="39"/>
      <c r="G143" s="57">
        <f>G144</f>
        <v>84.183999999999997</v>
      </c>
      <c r="H143" s="41"/>
      <c r="I143" s="41"/>
      <c r="J143" s="31"/>
    </row>
    <row r="144" spans="1:10" ht="76.5" x14ac:dyDescent="0.2">
      <c r="A144" s="82" t="s">
        <v>281</v>
      </c>
      <c r="B144" s="40"/>
      <c r="C144" s="54" t="s">
        <v>285</v>
      </c>
      <c r="D144" s="39" t="s">
        <v>38</v>
      </c>
      <c r="E144" s="39" t="s">
        <v>43</v>
      </c>
      <c r="F144" s="39"/>
      <c r="G144" s="57">
        <f>G145</f>
        <v>84.183999999999997</v>
      </c>
      <c r="H144" s="41"/>
      <c r="I144" s="41"/>
      <c r="J144" s="31"/>
    </row>
    <row r="145" spans="1:15" ht="25.5" x14ac:dyDescent="0.2">
      <c r="A145" s="79" t="s">
        <v>80</v>
      </c>
      <c r="B145" s="40"/>
      <c r="C145" s="54" t="s">
        <v>285</v>
      </c>
      <c r="D145" s="39" t="s">
        <v>38</v>
      </c>
      <c r="E145" s="39" t="s">
        <v>43</v>
      </c>
      <c r="F145" s="39"/>
      <c r="G145" s="57">
        <f>'6'!G97</f>
        <v>84.183999999999997</v>
      </c>
      <c r="H145" s="41"/>
      <c r="I145" s="41"/>
      <c r="J145" s="31"/>
    </row>
    <row r="146" spans="1:15" ht="14.25" x14ac:dyDescent="0.2">
      <c r="A146" s="77" t="s">
        <v>262</v>
      </c>
      <c r="B146" s="40"/>
      <c r="C146" s="53"/>
      <c r="D146" s="43"/>
      <c r="E146" s="43"/>
      <c r="F146" s="39"/>
      <c r="G146" s="104">
        <f>G147+G206+G226+G254+G261+G241+G213+G219</f>
        <v>17325.33605049552</v>
      </c>
      <c r="H146" s="104">
        <f>H147+H206+H226+H254+H261+H241+H213-0.06</f>
        <v>14646.044908935521</v>
      </c>
      <c r="I146" s="104">
        <f>I147+I206+I226+I254+I261+I241+I213</f>
        <v>14270.120393396521</v>
      </c>
      <c r="J146" s="31"/>
    </row>
    <row r="147" spans="1:15" x14ac:dyDescent="0.2">
      <c r="A147" s="77" t="s">
        <v>16</v>
      </c>
      <c r="B147" s="32">
        <v>911</v>
      </c>
      <c r="C147" s="100" t="s">
        <v>15</v>
      </c>
      <c r="D147" s="101" t="s">
        <v>36</v>
      </c>
      <c r="E147" s="101" t="s">
        <v>37</v>
      </c>
      <c r="F147" s="102" t="s">
        <v>15</v>
      </c>
      <c r="G147" s="103">
        <f>G148+G155+G167+G179+G173</f>
        <v>12776.23589049552</v>
      </c>
      <c r="H147" s="103">
        <f>H148+H155+H167+H179+H173</f>
        <v>12290.645268935519</v>
      </c>
      <c r="I147" s="103">
        <f>I148+I155+I167+I179+I173</f>
        <v>12206.220393396519</v>
      </c>
      <c r="J147" s="35"/>
      <c r="K147" s="35"/>
      <c r="L147" s="35"/>
    </row>
    <row r="148" spans="1:15" ht="39" x14ac:dyDescent="0.25">
      <c r="A148" s="77" t="s">
        <v>216</v>
      </c>
      <c r="B148" s="36"/>
      <c r="C148" s="37"/>
      <c r="D148" s="37" t="s">
        <v>36</v>
      </c>
      <c r="E148" s="37" t="s">
        <v>38</v>
      </c>
      <c r="F148" s="37"/>
      <c r="G148" s="115">
        <f t="shared" ref="G148:I149" si="18">G149</f>
        <v>330.62817480000001</v>
      </c>
      <c r="H148" s="115">
        <f t="shared" si="18"/>
        <v>330.62817480000001</v>
      </c>
      <c r="I148" s="115">
        <f t="shared" si="18"/>
        <v>330.62817480000001</v>
      </c>
    </row>
    <row r="149" spans="1:15" ht="15" x14ac:dyDescent="0.25">
      <c r="A149" s="79" t="s">
        <v>160</v>
      </c>
      <c r="B149" s="36"/>
      <c r="C149" s="39" t="s">
        <v>86</v>
      </c>
      <c r="D149" s="39" t="s">
        <v>36</v>
      </c>
      <c r="E149" s="39" t="s">
        <v>38</v>
      </c>
      <c r="F149" s="37"/>
      <c r="G149" s="116">
        <f t="shared" si="18"/>
        <v>330.62817480000001</v>
      </c>
      <c r="H149" s="116">
        <f t="shared" si="18"/>
        <v>330.62817480000001</v>
      </c>
      <c r="I149" s="116">
        <f t="shared" si="18"/>
        <v>330.62817480000001</v>
      </c>
    </row>
    <row r="150" spans="1:15" ht="25.5" x14ac:dyDescent="0.2">
      <c r="A150" s="79" t="s">
        <v>54</v>
      </c>
      <c r="B150" s="40"/>
      <c r="C150" s="39" t="s">
        <v>83</v>
      </c>
      <c r="D150" s="39" t="s">
        <v>36</v>
      </c>
      <c r="E150" s="39" t="s">
        <v>38</v>
      </c>
      <c r="F150" s="39"/>
      <c r="G150" s="41">
        <f>G151+G153</f>
        <v>330.62817480000001</v>
      </c>
      <c r="H150" s="41">
        <f>H151+H153</f>
        <v>330.62817480000001</v>
      </c>
      <c r="I150" s="41">
        <f>I151+I153</f>
        <v>330.62817480000001</v>
      </c>
    </row>
    <row r="151" spans="1:15" x14ac:dyDescent="0.2">
      <c r="A151" s="80" t="s">
        <v>162</v>
      </c>
      <c r="B151" s="40"/>
      <c r="C151" s="42" t="s">
        <v>161</v>
      </c>
      <c r="D151" s="39" t="s">
        <v>36</v>
      </c>
      <c r="E151" s="39" t="s">
        <v>38</v>
      </c>
      <c r="F151" s="39"/>
      <c r="G151" s="41">
        <f>G152</f>
        <v>178.82817479999997</v>
      </c>
      <c r="H151" s="41">
        <f>H152</f>
        <v>178.82817479999997</v>
      </c>
      <c r="I151" s="41">
        <f>I152</f>
        <v>178.82817479999997</v>
      </c>
    </row>
    <row r="152" spans="1:15" ht="25.5" x14ac:dyDescent="0.2">
      <c r="A152" s="79" t="s">
        <v>80</v>
      </c>
      <c r="B152" s="40"/>
      <c r="C152" s="43" t="s">
        <v>84</v>
      </c>
      <c r="D152" s="39" t="s">
        <v>36</v>
      </c>
      <c r="E152" s="39" t="s">
        <v>38</v>
      </c>
      <c r="F152" s="39" t="s">
        <v>81</v>
      </c>
      <c r="G152" s="41">
        <f>'6'!G18</f>
        <v>178.82817479999997</v>
      </c>
      <c r="H152" s="41">
        <f>'6'!H18</f>
        <v>178.82817479999997</v>
      </c>
      <c r="I152" s="41">
        <f>'6'!I18</f>
        <v>178.82817479999997</v>
      </c>
    </row>
    <row r="153" spans="1:15" ht="27" customHeight="1" x14ac:dyDescent="0.2">
      <c r="A153" s="79" t="s">
        <v>55</v>
      </c>
      <c r="B153" s="44"/>
      <c r="C153" s="39" t="s">
        <v>85</v>
      </c>
      <c r="D153" s="39" t="s">
        <v>36</v>
      </c>
      <c r="E153" s="39" t="s">
        <v>38</v>
      </c>
      <c r="F153" s="45"/>
      <c r="G153" s="41">
        <f>G154</f>
        <v>151.80000000000001</v>
      </c>
      <c r="H153" s="41">
        <f>H154</f>
        <v>151.80000000000001</v>
      </c>
      <c r="I153" s="41">
        <f>I154</f>
        <v>151.80000000000001</v>
      </c>
    </row>
    <row r="154" spans="1:15" x14ac:dyDescent="0.2">
      <c r="A154" s="79" t="s">
        <v>56</v>
      </c>
      <c r="B154" s="44"/>
      <c r="C154" s="39" t="s">
        <v>85</v>
      </c>
      <c r="D154" s="39" t="s">
        <v>36</v>
      </c>
      <c r="E154" s="39" t="s">
        <v>38</v>
      </c>
      <c r="F154" s="39" t="s">
        <v>57</v>
      </c>
      <c r="G154" s="41">
        <f>'6'!G20</f>
        <v>151.80000000000001</v>
      </c>
      <c r="H154" s="41">
        <f>'6'!H20</f>
        <v>151.80000000000001</v>
      </c>
      <c r="I154" s="41">
        <f>'6'!I20</f>
        <v>151.80000000000001</v>
      </c>
    </row>
    <row r="155" spans="1:15" ht="39" customHeight="1" x14ac:dyDescent="0.25">
      <c r="A155" s="77" t="s">
        <v>17</v>
      </c>
      <c r="B155" s="40"/>
      <c r="C155" s="28" t="s">
        <v>15</v>
      </c>
      <c r="D155" s="37" t="s">
        <v>36</v>
      </c>
      <c r="E155" s="37" t="s">
        <v>39</v>
      </c>
      <c r="F155" s="28" t="s">
        <v>15</v>
      </c>
      <c r="G155" s="30">
        <f>G156+G161</f>
        <v>11271.615713057919</v>
      </c>
      <c r="H155" s="30">
        <f>H156+H161</f>
        <v>11115.146491497919</v>
      </c>
      <c r="I155" s="30">
        <f>I156+I161</f>
        <v>11074.639650958919</v>
      </c>
      <c r="J155" s="98"/>
      <c r="K155" s="98"/>
      <c r="L155" s="98"/>
      <c r="M155" s="97"/>
      <c r="N155" s="97"/>
      <c r="O155" s="97"/>
    </row>
    <row r="156" spans="1:15" x14ac:dyDescent="0.2">
      <c r="A156" s="81" t="s">
        <v>77</v>
      </c>
      <c r="B156" s="40"/>
      <c r="C156" s="39" t="s">
        <v>86</v>
      </c>
      <c r="D156" s="39" t="s">
        <v>36</v>
      </c>
      <c r="E156" s="39" t="s">
        <v>39</v>
      </c>
      <c r="F156" s="45" t="s">
        <v>15</v>
      </c>
      <c r="G156" s="117">
        <f t="shared" ref="G156:I159" si="19">G157</f>
        <v>1366.5115499999999</v>
      </c>
      <c r="H156" s="117">
        <f t="shared" si="19"/>
        <v>1366.5115499999999</v>
      </c>
      <c r="I156" s="117">
        <f t="shared" si="19"/>
        <v>1366.5115499999999</v>
      </c>
    </row>
    <row r="157" spans="1:15" x14ac:dyDescent="0.2">
      <c r="A157" s="79" t="s">
        <v>58</v>
      </c>
      <c r="B157" s="40"/>
      <c r="C157" s="39" t="s">
        <v>88</v>
      </c>
      <c r="D157" s="39" t="s">
        <v>36</v>
      </c>
      <c r="E157" s="39" t="s">
        <v>39</v>
      </c>
      <c r="F157" s="45" t="s">
        <v>15</v>
      </c>
      <c r="G157" s="117">
        <f t="shared" si="19"/>
        <v>1366.5115499999999</v>
      </c>
      <c r="H157" s="117">
        <f t="shared" si="19"/>
        <v>1366.5115499999999</v>
      </c>
      <c r="I157" s="117">
        <f t="shared" si="19"/>
        <v>1366.5115499999999</v>
      </c>
    </row>
    <row r="158" spans="1:15" x14ac:dyDescent="0.2">
      <c r="A158" s="80" t="s">
        <v>162</v>
      </c>
      <c r="B158" s="40"/>
      <c r="C158" s="42" t="s">
        <v>163</v>
      </c>
      <c r="D158" s="39" t="s">
        <v>36</v>
      </c>
      <c r="E158" s="39" t="s">
        <v>39</v>
      </c>
      <c r="F158" s="45"/>
      <c r="G158" s="117">
        <f t="shared" si="19"/>
        <v>1366.5115499999999</v>
      </c>
      <c r="H158" s="117">
        <f t="shared" si="19"/>
        <v>1366.5115499999999</v>
      </c>
      <c r="I158" s="117">
        <f t="shared" si="19"/>
        <v>1366.5115499999999</v>
      </c>
    </row>
    <row r="159" spans="1:15" ht="25.5" x14ac:dyDescent="0.2">
      <c r="A159" s="81" t="s">
        <v>60</v>
      </c>
      <c r="B159" s="40"/>
      <c r="C159" s="46" t="s">
        <v>87</v>
      </c>
      <c r="D159" s="46" t="s">
        <v>36</v>
      </c>
      <c r="E159" s="46" t="s">
        <v>39</v>
      </c>
      <c r="F159" s="47"/>
      <c r="G159" s="117">
        <f t="shared" si="19"/>
        <v>1366.5115499999999</v>
      </c>
      <c r="H159" s="117">
        <f t="shared" si="19"/>
        <v>1366.5115499999999</v>
      </c>
      <c r="I159" s="117">
        <f t="shared" si="19"/>
        <v>1366.5115499999999</v>
      </c>
    </row>
    <row r="160" spans="1:15" ht="26.25" customHeight="1" x14ac:dyDescent="0.2">
      <c r="A160" s="80" t="s">
        <v>217</v>
      </c>
      <c r="B160" s="44"/>
      <c r="C160" s="39" t="s">
        <v>87</v>
      </c>
      <c r="D160" s="39" t="s">
        <v>36</v>
      </c>
      <c r="E160" s="39" t="s">
        <v>39</v>
      </c>
      <c r="F160" s="45">
        <v>120</v>
      </c>
      <c r="G160" s="41">
        <f>'6'!G26</f>
        <v>1366.5115499999999</v>
      </c>
      <c r="H160" s="41">
        <f>'6'!H26</f>
        <v>1366.5115499999999</v>
      </c>
      <c r="I160" s="41">
        <f>'6'!I26</f>
        <v>1366.5115499999999</v>
      </c>
    </row>
    <row r="161" spans="1:9" ht="25.5" x14ac:dyDescent="0.2">
      <c r="A161" s="81" t="s">
        <v>59</v>
      </c>
      <c r="B161" s="48"/>
      <c r="C161" s="49" t="s">
        <v>83</v>
      </c>
      <c r="D161" s="49" t="s">
        <v>36</v>
      </c>
      <c r="E161" s="49" t="s">
        <v>39</v>
      </c>
      <c r="F161" s="50"/>
      <c r="G161" s="118">
        <f>G162+G164</f>
        <v>9905.1041630579202</v>
      </c>
      <c r="H161" s="118">
        <f>H162+H164</f>
        <v>9748.6349414979195</v>
      </c>
      <c r="I161" s="118">
        <f>I162+I164</f>
        <v>9708.1281009589202</v>
      </c>
    </row>
    <row r="162" spans="1:9" ht="25.5" x14ac:dyDescent="0.2">
      <c r="A162" s="81" t="s">
        <v>60</v>
      </c>
      <c r="B162" s="48"/>
      <c r="C162" s="52" t="s">
        <v>89</v>
      </c>
      <c r="D162" s="51" t="s">
        <v>36</v>
      </c>
      <c r="E162" s="51" t="s">
        <v>39</v>
      </c>
      <c r="F162" s="52" t="s">
        <v>15</v>
      </c>
      <c r="G162" s="119">
        <f>G163</f>
        <v>7861.7316800000008</v>
      </c>
      <c r="H162" s="119">
        <f>H163</f>
        <v>7756.9063599999999</v>
      </c>
      <c r="I162" s="119">
        <f>I163</f>
        <v>7756.9063599999999</v>
      </c>
    </row>
    <row r="163" spans="1:9" ht="25.5" x14ac:dyDescent="0.2">
      <c r="A163" s="80" t="s">
        <v>82</v>
      </c>
      <c r="B163" s="48"/>
      <c r="C163" s="53" t="s">
        <v>89</v>
      </c>
      <c r="D163" s="53" t="s">
        <v>36</v>
      </c>
      <c r="E163" s="53" t="s">
        <v>39</v>
      </c>
      <c r="F163" s="54">
        <v>120</v>
      </c>
      <c r="G163" s="41">
        <f>'6'!G29</f>
        <v>7861.7316800000008</v>
      </c>
      <c r="H163" s="41">
        <f>'6'!H29</f>
        <v>7756.9063599999999</v>
      </c>
      <c r="I163" s="41">
        <f>'6'!I29</f>
        <v>7756.9063599999999</v>
      </c>
    </row>
    <row r="164" spans="1:9" ht="25.5" x14ac:dyDescent="0.2">
      <c r="A164" s="80" t="s">
        <v>215</v>
      </c>
      <c r="B164" s="48"/>
      <c r="C164" s="55" t="s">
        <v>84</v>
      </c>
      <c r="D164" s="55" t="s">
        <v>36</v>
      </c>
      <c r="E164" s="55" t="s">
        <v>39</v>
      </c>
      <c r="F164" s="56"/>
      <c r="G164" s="120">
        <f>G165+G166</f>
        <v>2043.3724830579199</v>
      </c>
      <c r="H164" s="120">
        <f>H165+H166</f>
        <v>1991.7285814979198</v>
      </c>
      <c r="I164" s="120">
        <f>I165+I166</f>
        <v>1951.22174095892</v>
      </c>
    </row>
    <row r="165" spans="1:9" ht="25.5" x14ac:dyDescent="0.2">
      <c r="A165" s="79" t="s">
        <v>80</v>
      </c>
      <c r="B165" s="48"/>
      <c r="C165" s="53" t="s">
        <v>84</v>
      </c>
      <c r="D165" s="53" t="s">
        <v>36</v>
      </c>
      <c r="E165" s="53" t="s">
        <v>39</v>
      </c>
      <c r="F165" s="53" t="s">
        <v>81</v>
      </c>
      <c r="G165" s="57">
        <f>'6'!G31</f>
        <v>2043.3724830579199</v>
      </c>
      <c r="H165" s="57">
        <f>'6'!H31+0.07</f>
        <v>1991.7285814979198</v>
      </c>
      <c r="I165" s="57">
        <f>'6'!I31</f>
        <v>1951.22174095892</v>
      </c>
    </row>
    <row r="166" spans="1:9" x14ac:dyDescent="0.2">
      <c r="A166" s="82" t="s">
        <v>79</v>
      </c>
      <c r="B166" s="48"/>
      <c r="C166" s="53" t="s">
        <v>84</v>
      </c>
      <c r="D166" s="53" t="s">
        <v>36</v>
      </c>
      <c r="E166" s="53" t="s">
        <v>39</v>
      </c>
      <c r="F166" s="53" t="s">
        <v>210</v>
      </c>
      <c r="G166" s="57">
        <f>'6'!G32</f>
        <v>0</v>
      </c>
      <c r="H166" s="57">
        <f>'6'!H32</f>
        <v>0</v>
      </c>
      <c r="I166" s="57">
        <f>'6'!I32</f>
        <v>0</v>
      </c>
    </row>
    <row r="167" spans="1:9" ht="15" x14ac:dyDescent="0.25">
      <c r="A167" s="84" t="s">
        <v>18</v>
      </c>
      <c r="B167" s="50"/>
      <c r="C167" s="59"/>
      <c r="D167" s="58" t="s">
        <v>36</v>
      </c>
      <c r="E167" s="58" t="s">
        <v>40</v>
      </c>
      <c r="F167" s="59"/>
      <c r="G167" s="30">
        <f t="shared" ref="G167:I171" si="20">G168</f>
        <v>100</v>
      </c>
      <c r="H167" s="30">
        <f t="shared" si="20"/>
        <v>100</v>
      </c>
      <c r="I167" s="30">
        <f t="shared" si="20"/>
        <v>100</v>
      </c>
    </row>
    <row r="168" spans="1:9" x14ac:dyDescent="0.2">
      <c r="A168" s="81" t="s">
        <v>61</v>
      </c>
      <c r="B168" s="50"/>
      <c r="C168" s="50" t="s">
        <v>90</v>
      </c>
      <c r="D168" s="49" t="s">
        <v>36</v>
      </c>
      <c r="E168" s="49" t="s">
        <v>40</v>
      </c>
      <c r="F168" s="50"/>
      <c r="G168" s="41">
        <f t="shared" si="20"/>
        <v>100</v>
      </c>
      <c r="H168" s="41">
        <f t="shared" si="20"/>
        <v>100</v>
      </c>
      <c r="I168" s="41">
        <f t="shared" si="20"/>
        <v>100</v>
      </c>
    </row>
    <row r="169" spans="1:9" x14ac:dyDescent="0.2">
      <c r="A169" s="81" t="s">
        <v>78</v>
      </c>
      <c r="B169" s="50"/>
      <c r="C169" s="50" t="s">
        <v>91</v>
      </c>
      <c r="D169" s="49" t="s">
        <v>36</v>
      </c>
      <c r="E169" s="49" t="s">
        <v>40</v>
      </c>
      <c r="F169" s="50" t="s">
        <v>15</v>
      </c>
      <c r="G169" s="41">
        <f t="shared" si="20"/>
        <v>100</v>
      </c>
      <c r="H169" s="41">
        <f t="shared" si="20"/>
        <v>100</v>
      </c>
      <c r="I169" s="41">
        <f t="shared" si="20"/>
        <v>100</v>
      </c>
    </row>
    <row r="170" spans="1:9" x14ac:dyDescent="0.2">
      <c r="A170" s="81" t="s">
        <v>78</v>
      </c>
      <c r="B170" s="50"/>
      <c r="C170" s="50" t="s">
        <v>107</v>
      </c>
      <c r="D170" s="49" t="s">
        <v>36</v>
      </c>
      <c r="E170" s="49" t="s">
        <v>40</v>
      </c>
      <c r="F170" s="50"/>
      <c r="G170" s="41">
        <f t="shared" si="20"/>
        <v>100</v>
      </c>
      <c r="H170" s="41">
        <f t="shared" si="20"/>
        <v>100</v>
      </c>
      <c r="I170" s="41">
        <f t="shared" si="20"/>
        <v>100</v>
      </c>
    </row>
    <row r="171" spans="1:9" x14ac:dyDescent="0.2">
      <c r="A171" s="81" t="s">
        <v>62</v>
      </c>
      <c r="B171" s="50"/>
      <c r="C171" s="49" t="s">
        <v>92</v>
      </c>
      <c r="D171" s="49" t="s">
        <v>36</v>
      </c>
      <c r="E171" s="49" t="s">
        <v>40</v>
      </c>
      <c r="F171" s="49" t="s">
        <v>15</v>
      </c>
      <c r="G171" s="41">
        <f t="shared" si="20"/>
        <v>100</v>
      </c>
      <c r="H171" s="41">
        <f t="shared" si="20"/>
        <v>100</v>
      </c>
      <c r="I171" s="41">
        <f t="shared" si="20"/>
        <v>100</v>
      </c>
    </row>
    <row r="172" spans="1:9" x14ac:dyDescent="0.2">
      <c r="A172" s="81" t="s">
        <v>62</v>
      </c>
      <c r="B172" s="50"/>
      <c r="C172" s="49" t="s">
        <v>92</v>
      </c>
      <c r="D172" s="49" t="s">
        <v>36</v>
      </c>
      <c r="E172" s="49" t="s">
        <v>40</v>
      </c>
      <c r="F172" s="49" t="s">
        <v>63</v>
      </c>
      <c r="G172" s="41">
        <f>'6'!G38</f>
        <v>100</v>
      </c>
      <c r="H172" s="41">
        <f>'6'!H38</f>
        <v>100</v>
      </c>
      <c r="I172" s="41">
        <f>'6'!I38</f>
        <v>100</v>
      </c>
    </row>
    <row r="173" spans="1:9" hidden="1" x14ac:dyDescent="0.2">
      <c r="A173" s="84" t="s">
        <v>52</v>
      </c>
      <c r="B173" s="50"/>
      <c r="C173" s="49"/>
      <c r="D173" s="49"/>
      <c r="E173" s="49"/>
      <c r="F173" s="49"/>
      <c r="G173" s="64">
        <f t="shared" ref="G173:I177" si="21">G174</f>
        <v>0</v>
      </c>
      <c r="H173" s="64">
        <f t="shared" si="21"/>
        <v>0</v>
      </c>
      <c r="I173" s="64">
        <f t="shared" si="21"/>
        <v>0</v>
      </c>
    </row>
    <row r="174" spans="1:9" hidden="1" x14ac:dyDescent="0.2">
      <c r="A174" s="81" t="s">
        <v>61</v>
      </c>
      <c r="B174" s="50"/>
      <c r="C174" s="50" t="s">
        <v>90</v>
      </c>
      <c r="D174" s="49" t="s">
        <v>36</v>
      </c>
      <c r="E174" s="49" t="s">
        <v>53</v>
      </c>
      <c r="F174" s="49"/>
      <c r="G174" s="41">
        <f t="shared" si="21"/>
        <v>0</v>
      </c>
      <c r="H174" s="41">
        <f t="shared" si="21"/>
        <v>0</v>
      </c>
      <c r="I174" s="41">
        <f t="shared" si="21"/>
        <v>0</v>
      </c>
    </row>
    <row r="175" spans="1:9" hidden="1" x14ac:dyDescent="0.2">
      <c r="A175" s="81" t="s">
        <v>78</v>
      </c>
      <c r="B175" s="50"/>
      <c r="C175" s="50" t="s">
        <v>91</v>
      </c>
      <c r="D175" s="49" t="s">
        <v>36</v>
      </c>
      <c r="E175" s="49" t="s">
        <v>53</v>
      </c>
      <c r="F175" s="49"/>
      <c r="G175" s="41">
        <f t="shared" si="21"/>
        <v>0</v>
      </c>
      <c r="H175" s="41">
        <f t="shared" si="21"/>
        <v>0</v>
      </c>
      <c r="I175" s="41">
        <f t="shared" si="21"/>
        <v>0</v>
      </c>
    </row>
    <row r="176" spans="1:9" hidden="1" x14ac:dyDescent="0.2">
      <c r="A176" s="81" t="s">
        <v>78</v>
      </c>
      <c r="B176" s="50"/>
      <c r="C176" s="50" t="s">
        <v>107</v>
      </c>
      <c r="D176" s="49" t="s">
        <v>36</v>
      </c>
      <c r="E176" s="49" t="s">
        <v>53</v>
      </c>
      <c r="F176" s="49"/>
      <c r="G176" s="41">
        <f t="shared" si="21"/>
        <v>0</v>
      </c>
      <c r="H176" s="41">
        <f t="shared" si="21"/>
        <v>0</v>
      </c>
      <c r="I176" s="41">
        <f t="shared" si="21"/>
        <v>0</v>
      </c>
    </row>
    <row r="177" spans="1:9" hidden="1" x14ac:dyDescent="0.2">
      <c r="A177" s="81" t="s">
        <v>249</v>
      </c>
      <c r="B177" s="50"/>
      <c r="C177" s="50" t="s">
        <v>248</v>
      </c>
      <c r="D177" s="49" t="s">
        <v>36</v>
      </c>
      <c r="E177" s="49" t="s">
        <v>53</v>
      </c>
      <c r="F177" s="49"/>
      <c r="G177" s="41">
        <f t="shared" si="21"/>
        <v>0</v>
      </c>
      <c r="H177" s="41">
        <f t="shared" si="21"/>
        <v>0</v>
      </c>
      <c r="I177" s="41">
        <f t="shared" si="21"/>
        <v>0</v>
      </c>
    </row>
    <row r="178" spans="1:9" ht="25.5" hidden="1" x14ac:dyDescent="0.2">
      <c r="A178" s="79" t="s">
        <v>80</v>
      </c>
      <c r="B178" s="50"/>
      <c r="C178" s="50" t="s">
        <v>248</v>
      </c>
      <c r="D178" s="49" t="s">
        <v>36</v>
      </c>
      <c r="E178" s="49" t="s">
        <v>53</v>
      </c>
      <c r="F178" s="49" t="s">
        <v>81</v>
      </c>
      <c r="G178" s="41">
        <f>'6'!G44</f>
        <v>0</v>
      </c>
      <c r="H178" s="41">
        <f>'6'!H44</f>
        <v>0</v>
      </c>
      <c r="I178" s="41">
        <f>'6'!I44</f>
        <v>0</v>
      </c>
    </row>
    <row r="179" spans="1:9" ht="15.75" customHeight="1" x14ac:dyDescent="0.25">
      <c r="A179" s="77" t="s">
        <v>23</v>
      </c>
      <c r="B179" s="40"/>
      <c r="C179" s="37"/>
      <c r="D179" s="37" t="s">
        <v>36</v>
      </c>
      <c r="E179" s="37" t="s">
        <v>41</v>
      </c>
      <c r="F179" s="37"/>
      <c r="G179" s="30">
        <f t="shared" ref="G179:I181" si="22">G180</f>
        <v>1073.9920026375999</v>
      </c>
      <c r="H179" s="30">
        <f t="shared" si="22"/>
        <v>744.87060263759997</v>
      </c>
      <c r="I179" s="30">
        <f t="shared" si="22"/>
        <v>700.95256763759994</v>
      </c>
    </row>
    <row r="180" spans="1:9" x14ac:dyDescent="0.2">
      <c r="A180" s="81" t="s">
        <v>61</v>
      </c>
      <c r="B180" s="50"/>
      <c r="C180" s="49" t="s">
        <v>90</v>
      </c>
      <c r="D180" s="49" t="s">
        <v>36</v>
      </c>
      <c r="E180" s="49" t="s">
        <v>41</v>
      </c>
      <c r="F180" s="39"/>
      <c r="G180" s="41">
        <f t="shared" si="22"/>
        <v>1073.9920026375999</v>
      </c>
      <c r="H180" s="41">
        <f t="shared" si="22"/>
        <v>744.87060263759997</v>
      </c>
      <c r="I180" s="41">
        <f t="shared" si="22"/>
        <v>700.95256763759994</v>
      </c>
    </row>
    <row r="181" spans="1:9" x14ac:dyDescent="0.2">
      <c r="A181" s="81" t="s">
        <v>78</v>
      </c>
      <c r="B181" s="50"/>
      <c r="C181" s="49" t="s">
        <v>91</v>
      </c>
      <c r="D181" s="49" t="s">
        <v>36</v>
      </c>
      <c r="E181" s="49" t="s">
        <v>41</v>
      </c>
      <c r="F181" s="39"/>
      <c r="G181" s="41">
        <f t="shared" si="22"/>
        <v>1073.9920026375999</v>
      </c>
      <c r="H181" s="41">
        <f t="shared" si="22"/>
        <v>744.87060263759997</v>
      </c>
      <c r="I181" s="41">
        <f t="shared" si="22"/>
        <v>700.95256763759994</v>
      </c>
    </row>
    <row r="182" spans="1:9" x14ac:dyDescent="0.2">
      <c r="A182" s="81" t="s">
        <v>78</v>
      </c>
      <c r="B182" s="50"/>
      <c r="C182" s="49" t="s">
        <v>107</v>
      </c>
      <c r="D182" s="49" t="s">
        <v>36</v>
      </c>
      <c r="E182" s="49" t="s">
        <v>41</v>
      </c>
      <c r="F182" s="39"/>
      <c r="G182" s="41">
        <f>G183+G186+G188+G190+G192+G194+G196+G198+G202+G204+G200</f>
        <v>1073.9920026375999</v>
      </c>
      <c r="H182" s="41">
        <f>H183+H186+H188+H190+H192+H194+H196+H198+H202+H204+H200</f>
        <v>744.87060263759997</v>
      </c>
      <c r="I182" s="41">
        <f>I183+I186+I188+I190+I192+I194+I196+I198+I202+I204+I200+0.03</f>
        <v>700.95256763759994</v>
      </c>
    </row>
    <row r="183" spans="1:9" ht="25.5" x14ac:dyDescent="0.2">
      <c r="A183" s="81" t="s">
        <v>218</v>
      </c>
      <c r="B183" s="50"/>
      <c r="C183" s="53" t="s">
        <v>93</v>
      </c>
      <c r="D183" s="53" t="s">
        <v>36</v>
      </c>
      <c r="E183" s="53" t="s">
        <v>41</v>
      </c>
      <c r="F183" s="54"/>
      <c r="G183" s="41">
        <f>G184+G185</f>
        <v>102.1920026376</v>
      </c>
      <c r="H183" s="41">
        <f>H184+H185</f>
        <v>102.1920026376</v>
      </c>
      <c r="I183" s="41">
        <f>I184+I185</f>
        <v>102.1920026376</v>
      </c>
    </row>
    <row r="184" spans="1:9" ht="25.5" x14ac:dyDescent="0.2">
      <c r="A184" s="79" t="s">
        <v>80</v>
      </c>
      <c r="B184" s="54"/>
      <c r="C184" s="53" t="s">
        <v>93</v>
      </c>
      <c r="D184" s="53" t="s">
        <v>36</v>
      </c>
      <c r="E184" s="53" t="s">
        <v>41</v>
      </c>
      <c r="F184" s="54">
        <v>240</v>
      </c>
      <c r="G184" s="41">
        <f>'6'!G50</f>
        <v>102.1920026376</v>
      </c>
      <c r="H184" s="41">
        <f>'6'!H50</f>
        <v>102.1920026376</v>
      </c>
      <c r="I184" s="41">
        <f>'6'!I50</f>
        <v>102.1920026376</v>
      </c>
    </row>
    <row r="185" spans="1:9" x14ac:dyDescent="0.2">
      <c r="A185" s="82" t="s">
        <v>79</v>
      </c>
      <c r="B185" s="54"/>
      <c r="C185" s="53" t="s">
        <v>93</v>
      </c>
      <c r="D185" s="53" t="s">
        <v>36</v>
      </c>
      <c r="E185" s="53" t="s">
        <v>41</v>
      </c>
      <c r="F185" s="54">
        <v>850</v>
      </c>
      <c r="G185" s="41">
        <f>'6'!G51</f>
        <v>0</v>
      </c>
      <c r="H185" s="41">
        <f>'6'!H51</f>
        <v>0</v>
      </c>
      <c r="I185" s="41">
        <f>'6'!I51</f>
        <v>0</v>
      </c>
    </row>
    <row r="186" spans="1:9" x14ac:dyDescent="0.2">
      <c r="A186" s="79" t="s">
        <v>50</v>
      </c>
      <c r="B186" s="40"/>
      <c r="C186" s="53" t="s">
        <v>94</v>
      </c>
      <c r="D186" s="39" t="s">
        <v>36</v>
      </c>
      <c r="E186" s="39" t="s">
        <v>41</v>
      </c>
      <c r="F186" s="54"/>
      <c r="G186" s="41">
        <f>G187</f>
        <v>196.5</v>
      </c>
      <c r="H186" s="41">
        <f>H187</f>
        <v>46.5</v>
      </c>
      <c r="I186" s="41">
        <f>I187</f>
        <v>51.555</v>
      </c>
    </row>
    <row r="187" spans="1:9" ht="25.5" x14ac:dyDescent="0.2">
      <c r="A187" s="79" t="s">
        <v>80</v>
      </c>
      <c r="B187" s="40"/>
      <c r="C187" s="53" t="s">
        <v>94</v>
      </c>
      <c r="D187" s="39" t="s">
        <v>36</v>
      </c>
      <c r="E187" s="39" t="s">
        <v>41</v>
      </c>
      <c r="F187" s="54">
        <v>240</v>
      </c>
      <c r="G187" s="41">
        <f>'6'!G53</f>
        <v>196.5</v>
      </c>
      <c r="H187" s="41">
        <f>'6'!H53</f>
        <v>46.5</v>
      </c>
      <c r="I187" s="41">
        <f>'6'!I53</f>
        <v>51.555</v>
      </c>
    </row>
    <row r="188" spans="1:9" ht="17.25" customHeight="1" x14ac:dyDescent="0.2">
      <c r="A188" s="79" t="s">
        <v>219</v>
      </c>
      <c r="B188" s="61"/>
      <c r="C188" s="53" t="s">
        <v>95</v>
      </c>
      <c r="D188" s="39" t="s">
        <v>36</v>
      </c>
      <c r="E188" s="39" t="s">
        <v>41</v>
      </c>
      <c r="F188" s="54"/>
      <c r="G188" s="41">
        <f>G189</f>
        <v>50</v>
      </c>
      <c r="H188" s="41">
        <f>H189</f>
        <v>50</v>
      </c>
      <c r="I188" s="41">
        <f>I189</f>
        <v>25</v>
      </c>
    </row>
    <row r="189" spans="1:9" ht="25.5" x14ac:dyDescent="0.2">
      <c r="A189" s="79" t="s">
        <v>80</v>
      </c>
      <c r="B189" s="61"/>
      <c r="C189" s="53" t="s">
        <v>95</v>
      </c>
      <c r="D189" s="39" t="s">
        <v>36</v>
      </c>
      <c r="E189" s="39" t="s">
        <v>41</v>
      </c>
      <c r="F189" s="54">
        <v>240</v>
      </c>
      <c r="G189" s="41">
        <f>'6'!G55</f>
        <v>50</v>
      </c>
      <c r="H189" s="41">
        <f>'6'!H55</f>
        <v>50</v>
      </c>
      <c r="I189" s="41">
        <f>'6'!I55</f>
        <v>25</v>
      </c>
    </row>
    <row r="190" spans="1:9" ht="25.5" x14ac:dyDescent="0.2">
      <c r="A190" s="79" t="s">
        <v>209</v>
      </c>
      <c r="B190" s="61"/>
      <c r="C190" s="53" t="s">
        <v>208</v>
      </c>
      <c r="D190" s="39" t="s">
        <v>36</v>
      </c>
      <c r="E190" s="39" t="s">
        <v>41</v>
      </c>
      <c r="F190" s="54"/>
      <c r="G190" s="41">
        <f>G191</f>
        <v>50</v>
      </c>
      <c r="H190" s="41">
        <f>H191</f>
        <v>50</v>
      </c>
      <c r="I190" s="41">
        <f>I191</f>
        <v>25</v>
      </c>
    </row>
    <row r="191" spans="1:9" ht="25.5" x14ac:dyDescent="0.2">
      <c r="A191" s="79" t="s">
        <v>80</v>
      </c>
      <c r="B191" s="40"/>
      <c r="C191" s="53" t="s">
        <v>208</v>
      </c>
      <c r="D191" s="39" t="s">
        <v>36</v>
      </c>
      <c r="E191" s="39" t="s">
        <v>41</v>
      </c>
      <c r="F191" s="54">
        <v>240</v>
      </c>
      <c r="G191" s="41">
        <f>'6'!G56</f>
        <v>50</v>
      </c>
      <c r="H191" s="41">
        <f>'6'!H56</f>
        <v>50</v>
      </c>
      <c r="I191" s="41">
        <f>'6'!I56</f>
        <v>25</v>
      </c>
    </row>
    <row r="192" spans="1:9" ht="13.5" customHeight="1" x14ac:dyDescent="0.2">
      <c r="A192" s="79" t="s">
        <v>220</v>
      </c>
      <c r="B192" s="40"/>
      <c r="C192" s="53" t="s">
        <v>96</v>
      </c>
      <c r="D192" s="39" t="s">
        <v>36</v>
      </c>
      <c r="E192" s="39" t="s">
        <v>41</v>
      </c>
      <c r="F192" s="54"/>
      <c r="G192" s="41">
        <f>G193</f>
        <v>0</v>
      </c>
      <c r="H192" s="41">
        <f>H193</f>
        <v>0</v>
      </c>
      <c r="I192" s="41">
        <f>I193</f>
        <v>0</v>
      </c>
    </row>
    <row r="193" spans="1:9" ht="30" customHeight="1" x14ac:dyDescent="0.2">
      <c r="A193" s="79" t="s">
        <v>80</v>
      </c>
      <c r="B193" s="40"/>
      <c r="C193" s="53" t="s">
        <v>96</v>
      </c>
      <c r="D193" s="39" t="s">
        <v>36</v>
      </c>
      <c r="E193" s="39" t="s">
        <v>41</v>
      </c>
      <c r="F193" s="54">
        <v>240</v>
      </c>
      <c r="G193" s="41">
        <f>'6'!G58</f>
        <v>0</v>
      </c>
      <c r="H193" s="41">
        <f>'6'!H58</f>
        <v>0</v>
      </c>
      <c r="I193" s="41">
        <f>'6'!I58</f>
        <v>0</v>
      </c>
    </row>
    <row r="194" spans="1:9" ht="27.6" customHeight="1" x14ac:dyDescent="0.2">
      <c r="A194" s="79" t="s">
        <v>64</v>
      </c>
      <c r="B194" s="40"/>
      <c r="C194" s="53" t="s">
        <v>97</v>
      </c>
      <c r="D194" s="39" t="s">
        <v>36</v>
      </c>
      <c r="E194" s="39" t="s">
        <v>41</v>
      </c>
      <c r="F194" s="54"/>
      <c r="G194" s="41">
        <f>G195</f>
        <v>7</v>
      </c>
      <c r="H194" s="41">
        <f>H195</f>
        <v>7.1609999999999996</v>
      </c>
      <c r="I194" s="41">
        <f>I195</f>
        <v>7.3600249999999985</v>
      </c>
    </row>
    <row r="195" spans="1:9" x14ac:dyDescent="0.2">
      <c r="A195" s="82" t="s">
        <v>79</v>
      </c>
      <c r="B195" s="40"/>
      <c r="C195" s="53" t="s">
        <v>97</v>
      </c>
      <c r="D195" s="39" t="s">
        <v>36</v>
      </c>
      <c r="E195" s="39" t="s">
        <v>41</v>
      </c>
      <c r="F195" s="54">
        <v>850</v>
      </c>
      <c r="G195" s="41">
        <f>'6'!G61</f>
        <v>7</v>
      </c>
      <c r="H195" s="41">
        <f>'6'!H61</f>
        <v>7.1609999999999996</v>
      </c>
      <c r="I195" s="41">
        <f>'6'!I61</f>
        <v>7.3600249999999985</v>
      </c>
    </row>
    <row r="196" spans="1:9" ht="25.5" x14ac:dyDescent="0.2">
      <c r="A196" s="79" t="s">
        <v>65</v>
      </c>
      <c r="B196" s="40"/>
      <c r="C196" s="53" t="s">
        <v>98</v>
      </c>
      <c r="D196" s="39" t="s">
        <v>36</v>
      </c>
      <c r="E196" s="39" t="s">
        <v>41</v>
      </c>
      <c r="F196" s="54"/>
      <c r="G196" s="41">
        <f>G197</f>
        <v>280.2</v>
      </c>
      <c r="H196" s="41">
        <f>H197</f>
        <v>230.91759999999999</v>
      </c>
      <c r="I196" s="41">
        <f>I197</f>
        <v>231.71554</v>
      </c>
    </row>
    <row r="197" spans="1:9" ht="25.5" x14ac:dyDescent="0.2">
      <c r="A197" s="79" t="s">
        <v>80</v>
      </c>
      <c r="B197" s="40"/>
      <c r="C197" s="53" t="s">
        <v>98</v>
      </c>
      <c r="D197" s="39" t="s">
        <v>36</v>
      </c>
      <c r="E197" s="39" t="s">
        <v>41</v>
      </c>
      <c r="F197" s="54">
        <v>240</v>
      </c>
      <c r="G197" s="41">
        <f>'6'!G63</f>
        <v>280.2</v>
      </c>
      <c r="H197" s="41">
        <f>'6'!H63</f>
        <v>230.91759999999999</v>
      </c>
      <c r="I197" s="41">
        <f>'6'!I63</f>
        <v>231.71554</v>
      </c>
    </row>
    <row r="198" spans="1:9" ht="51" x14ac:dyDescent="0.2">
      <c r="A198" s="82" t="s">
        <v>221</v>
      </c>
      <c r="B198" s="40"/>
      <c r="C198" s="53" t="s">
        <v>101</v>
      </c>
      <c r="D198" s="39" t="s">
        <v>36</v>
      </c>
      <c r="E198" s="39" t="s">
        <v>41</v>
      </c>
      <c r="F198" s="54"/>
      <c r="G198" s="41">
        <f>G199</f>
        <v>25.5</v>
      </c>
      <c r="H198" s="41">
        <f>H199</f>
        <v>25.5</v>
      </c>
      <c r="I198" s="41">
        <f>I199</f>
        <v>25.5</v>
      </c>
    </row>
    <row r="199" spans="1:9" x14ac:dyDescent="0.2">
      <c r="A199" s="79" t="s">
        <v>56</v>
      </c>
      <c r="B199" s="40"/>
      <c r="C199" s="53" t="s">
        <v>101</v>
      </c>
      <c r="D199" s="39" t="s">
        <v>36</v>
      </c>
      <c r="E199" s="39" t="s">
        <v>41</v>
      </c>
      <c r="F199" s="54">
        <v>540</v>
      </c>
      <c r="G199" s="41">
        <f>'6'!G65</f>
        <v>25.5</v>
      </c>
      <c r="H199" s="41">
        <f>'6'!H65</f>
        <v>25.5</v>
      </c>
      <c r="I199" s="41">
        <f>'6'!I65</f>
        <v>25.5</v>
      </c>
    </row>
    <row r="200" spans="1:9" x14ac:dyDescent="0.2">
      <c r="A200" s="79" t="s">
        <v>282</v>
      </c>
      <c r="B200" s="40"/>
      <c r="C200" s="53" t="s">
        <v>283</v>
      </c>
      <c r="D200" s="39" t="s">
        <v>36</v>
      </c>
      <c r="E200" s="39" t="s">
        <v>41</v>
      </c>
      <c r="F200" s="54"/>
      <c r="G200" s="41">
        <f>G201</f>
        <v>202.6</v>
      </c>
      <c r="H200" s="41">
        <f>H201</f>
        <v>202.6</v>
      </c>
      <c r="I200" s="41">
        <f>I201</f>
        <v>202.6</v>
      </c>
    </row>
    <row r="201" spans="1:9" x14ac:dyDescent="0.2">
      <c r="A201" s="79" t="s">
        <v>56</v>
      </c>
      <c r="B201" s="40"/>
      <c r="C201" s="53" t="s">
        <v>283</v>
      </c>
      <c r="D201" s="39" t="s">
        <v>36</v>
      </c>
      <c r="E201" s="39" t="s">
        <v>41</v>
      </c>
      <c r="F201" s="54">
        <v>540</v>
      </c>
      <c r="G201" s="41">
        <f>'6'!G67</f>
        <v>202.6</v>
      </c>
      <c r="H201" s="41">
        <f>'6'!H67</f>
        <v>202.6</v>
      </c>
      <c r="I201" s="41">
        <f>'6'!I67</f>
        <v>202.6</v>
      </c>
    </row>
    <row r="202" spans="1:9" x14ac:dyDescent="0.2">
      <c r="A202" s="79" t="s">
        <v>67</v>
      </c>
      <c r="B202" s="40"/>
      <c r="C202" s="53" t="s">
        <v>100</v>
      </c>
      <c r="D202" s="39" t="s">
        <v>36</v>
      </c>
      <c r="E202" s="39" t="s">
        <v>41</v>
      </c>
      <c r="F202" s="54"/>
      <c r="G202" s="41">
        <f>G203</f>
        <v>150</v>
      </c>
      <c r="H202" s="41">
        <f>H203</f>
        <v>20</v>
      </c>
      <c r="I202" s="41">
        <f>I203</f>
        <v>20</v>
      </c>
    </row>
    <row r="203" spans="1:9" ht="25.5" x14ac:dyDescent="0.2">
      <c r="A203" s="79" t="s">
        <v>80</v>
      </c>
      <c r="B203" s="40"/>
      <c r="C203" s="53" t="s">
        <v>100</v>
      </c>
      <c r="D203" s="39" t="s">
        <v>36</v>
      </c>
      <c r="E203" s="39" t="s">
        <v>41</v>
      </c>
      <c r="F203" s="54">
        <v>240</v>
      </c>
      <c r="G203" s="41">
        <f>'6'!G69</f>
        <v>150</v>
      </c>
      <c r="H203" s="41">
        <f>'6'!H69</f>
        <v>20</v>
      </c>
      <c r="I203" s="41">
        <f>'6'!I69</f>
        <v>20</v>
      </c>
    </row>
    <row r="204" spans="1:9" ht="25.5" x14ac:dyDescent="0.2">
      <c r="A204" s="79" t="s">
        <v>66</v>
      </c>
      <c r="B204" s="40"/>
      <c r="C204" s="53" t="s">
        <v>99</v>
      </c>
      <c r="D204" s="39" t="s">
        <v>36</v>
      </c>
      <c r="E204" s="39" t="s">
        <v>41</v>
      </c>
      <c r="F204" s="54"/>
      <c r="G204" s="41">
        <f>G205</f>
        <v>10</v>
      </c>
      <c r="H204" s="41">
        <f>H205</f>
        <v>10</v>
      </c>
      <c r="I204" s="41">
        <f>I205</f>
        <v>10</v>
      </c>
    </row>
    <row r="205" spans="1:9" ht="25.5" x14ac:dyDescent="0.2">
      <c r="A205" s="79" t="s">
        <v>80</v>
      </c>
      <c r="B205" s="40"/>
      <c r="C205" s="53" t="s">
        <v>99</v>
      </c>
      <c r="D205" s="39" t="s">
        <v>36</v>
      </c>
      <c r="E205" s="39" t="s">
        <v>41</v>
      </c>
      <c r="F205" s="54">
        <v>240</v>
      </c>
      <c r="G205" s="41">
        <f>'6'!G71</f>
        <v>10</v>
      </c>
      <c r="H205" s="41">
        <f>'6'!H71</f>
        <v>10</v>
      </c>
      <c r="I205" s="41">
        <f>'6'!I71</f>
        <v>10</v>
      </c>
    </row>
    <row r="206" spans="1:9" x14ac:dyDescent="0.2">
      <c r="A206" s="77" t="s">
        <v>13</v>
      </c>
      <c r="B206" s="40"/>
      <c r="C206" s="63"/>
      <c r="D206" s="63" t="s">
        <v>42</v>
      </c>
      <c r="E206" s="63" t="s">
        <v>37</v>
      </c>
      <c r="F206" s="63"/>
      <c r="G206" s="41">
        <f t="shared" ref="G206:H208" si="23">G207</f>
        <v>281.40016000000003</v>
      </c>
      <c r="H206" s="41">
        <f t="shared" si="23"/>
        <v>291.49964</v>
      </c>
      <c r="I206" s="41"/>
    </row>
    <row r="207" spans="1:9" x14ac:dyDescent="0.2">
      <c r="A207" s="79" t="s">
        <v>19</v>
      </c>
      <c r="B207" s="40"/>
      <c r="C207" s="42"/>
      <c r="D207" s="42" t="s">
        <v>42</v>
      </c>
      <c r="E207" s="42" t="s">
        <v>38</v>
      </c>
      <c r="F207" s="42"/>
      <c r="G207" s="41">
        <f t="shared" si="23"/>
        <v>281.40016000000003</v>
      </c>
      <c r="H207" s="41">
        <f t="shared" si="23"/>
        <v>291.49964</v>
      </c>
      <c r="I207" s="41"/>
    </row>
    <row r="208" spans="1:9" x14ac:dyDescent="0.2">
      <c r="A208" s="81" t="s">
        <v>61</v>
      </c>
      <c r="B208" s="40"/>
      <c r="C208" s="50" t="s">
        <v>90</v>
      </c>
      <c r="D208" s="42" t="s">
        <v>42</v>
      </c>
      <c r="E208" s="42" t="s">
        <v>38</v>
      </c>
      <c r="F208" s="42"/>
      <c r="G208" s="41">
        <f t="shared" si="23"/>
        <v>281.40016000000003</v>
      </c>
      <c r="H208" s="41">
        <f t="shared" si="23"/>
        <v>291.49964</v>
      </c>
      <c r="I208" s="41"/>
    </row>
    <row r="209" spans="1:9" x14ac:dyDescent="0.2">
      <c r="A209" s="81" t="s">
        <v>78</v>
      </c>
      <c r="B209" s="40"/>
      <c r="C209" s="50" t="s">
        <v>91</v>
      </c>
      <c r="D209" s="42" t="s">
        <v>42</v>
      </c>
      <c r="E209" s="42" t="s">
        <v>38</v>
      </c>
      <c r="F209" s="42"/>
      <c r="G209" s="41">
        <f>G210</f>
        <v>281.40016000000003</v>
      </c>
      <c r="H209" s="41">
        <f>H210</f>
        <v>291.49964</v>
      </c>
      <c r="I209" s="41"/>
    </row>
    <row r="210" spans="1:9" ht="25.5" x14ac:dyDescent="0.2">
      <c r="A210" s="79" t="s">
        <v>33</v>
      </c>
      <c r="B210" s="40"/>
      <c r="C210" s="54" t="s">
        <v>102</v>
      </c>
      <c r="D210" s="42" t="s">
        <v>42</v>
      </c>
      <c r="E210" s="42" t="s">
        <v>38</v>
      </c>
      <c r="F210" s="67"/>
      <c r="G210" s="41">
        <f>SUM(G211:G212)</f>
        <v>281.40016000000003</v>
      </c>
      <c r="H210" s="41">
        <f>SUM(H211:H212)</f>
        <v>291.49964</v>
      </c>
      <c r="I210" s="41"/>
    </row>
    <row r="211" spans="1:9" ht="25.5" x14ac:dyDescent="0.2">
      <c r="A211" s="80" t="s">
        <v>82</v>
      </c>
      <c r="B211" s="40"/>
      <c r="C211" s="50" t="s">
        <v>102</v>
      </c>
      <c r="D211" s="42" t="s">
        <v>42</v>
      </c>
      <c r="E211" s="42" t="s">
        <v>38</v>
      </c>
      <c r="F211" s="54">
        <v>120</v>
      </c>
      <c r="G211" s="41">
        <f>'6'!G84</f>
        <v>264.85264000000001</v>
      </c>
      <c r="H211" s="41">
        <f>'6'!H84</f>
        <v>264.85264000000001</v>
      </c>
      <c r="I211" s="41"/>
    </row>
    <row r="212" spans="1:9" ht="25.5" x14ac:dyDescent="0.2">
      <c r="A212" s="79" t="s">
        <v>80</v>
      </c>
      <c r="B212" s="40"/>
      <c r="C212" s="50" t="s">
        <v>102</v>
      </c>
      <c r="D212" s="42" t="s">
        <v>42</v>
      </c>
      <c r="E212" s="42" t="s">
        <v>38</v>
      </c>
      <c r="F212" s="54">
        <v>240</v>
      </c>
      <c r="G212" s="41">
        <f>'6'!G85</f>
        <v>16.547519999999999</v>
      </c>
      <c r="H212" s="41">
        <f>'6'!H85</f>
        <v>26.646999999999998</v>
      </c>
      <c r="I212" s="41"/>
    </row>
    <row r="213" spans="1:9" ht="25.5" x14ac:dyDescent="0.2">
      <c r="A213" s="77" t="s">
        <v>290</v>
      </c>
      <c r="B213" s="38"/>
      <c r="C213" s="92"/>
      <c r="D213" s="42" t="s">
        <v>38</v>
      </c>
      <c r="E213" s="75">
        <v>14</v>
      </c>
      <c r="F213" s="92"/>
      <c r="G213" s="92">
        <f>G214</f>
        <v>3.5</v>
      </c>
      <c r="H213" s="92">
        <f t="shared" ref="H213:I217" si="24">H214</f>
        <v>3.5</v>
      </c>
      <c r="I213" s="92">
        <f t="shared" si="24"/>
        <v>3.5</v>
      </c>
    </row>
    <row r="214" spans="1:9" x14ac:dyDescent="0.2">
      <c r="A214" s="79" t="s">
        <v>61</v>
      </c>
      <c r="B214" s="38"/>
      <c r="C214" s="92" t="s">
        <v>90</v>
      </c>
      <c r="D214" s="42" t="s">
        <v>38</v>
      </c>
      <c r="E214" s="75">
        <v>14</v>
      </c>
      <c r="F214" s="92"/>
      <c r="G214" s="92">
        <f>G215</f>
        <v>3.5</v>
      </c>
      <c r="H214" s="92">
        <f t="shared" si="24"/>
        <v>3.5</v>
      </c>
      <c r="I214" s="92">
        <f t="shared" si="24"/>
        <v>3.5</v>
      </c>
    </row>
    <row r="215" spans="1:9" x14ac:dyDescent="0.2">
      <c r="A215" s="79" t="s">
        <v>78</v>
      </c>
      <c r="B215" s="38"/>
      <c r="C215" s="92" t="s">
        <v>91</v>
      </c>
      <c r="D215" s="42" t="s">
        <v>38</v>
      </c>
      <c r="E215" s="75">
        <v>14</v>
      </c>
      <c r="F215" s="92"/>
      <c r="G215" s="92">
        <f>G216</f>
        <v>3.5</v>
      </c>
      <c r="H215" s="92">
        <f t="shared" si="24"/>
        <v>3.5</v>
      </c>
      <c r="I215" s="92">
        <f t="shared" si="24"/>
        <v>3.5</v>
      </c>
    </row>
    <row r="216" spans="1:9" x14ac:dyDescent="0.2">
      <c r="A216" s="79" t="s">
        <v>78</v>
      </c>
      <c r="B216" s="38"/>
      <c r="C216" s="92" t="s">
        <v>107</v>
      </c>
      <c r="D216" s="42" t="s">
        <v>38</v>
      </c>
      <c r="E216" s="75">
        <v>14</v>
      </c>
      <c r="F216" s="92"/>
      <c r="G216" s="92">
        <f>G217</f>
        <v>3.5</v>
      </c>
      <c r="H216" s="92">
        <f t="shared" si="24"/>
        <v>3.5</v>
      </c>
      <c r="I216" s="92">
        <f t="shared" si="24"/>
        <v>3.5</v>
      </c>
    </row>
    <row r="217" spans="1:9" ht="38.25" x14ac:dyDescent="0.2">
      <c r="A217" s="79" t="s">
        <v>291</v>
      </c>
      <c r="B217" s="38"/>
      <c r="C217" s="92" t="s">
        <v>292</v>
      </c>
      <c r="D217" s="42" t="s">
        <v>38</v>
      </c>
      <c r="E217" s="75">
        <v>14</v>
      </c>
      <c r="F217" s="92"/>
      <c r="G217" s="92">
        <f>G218</f>
        <v>3.5</v>
      </c>
      <c r="H217" s="92">
        <f t="shared" si="24"/>
        <v>3.5</v>
      </c>
      <c r="I217" s="92">
        <f t="shared" si="24"/>
        <v>3.5</v>
      </c>
    </row>
    <row r="218" spans="1:9" ht="25.5" x14ac:dyDescent="0.2">
      <c r="A218" s="79" t="s">
        <v>80</v>
      </c>
      <c r="B218" s="38"/>
      <c r="C218" s="92" t="s">
        <v>292</v>
      </c>
      <c r="D218" s="42" t="s">
        <v>38</v>
      </c>
      <c r="E218" s="75">
        <v>14</v>
      </c>
      <c r="F218" s="92">
        <v>240</v>
      </c>
      <c r="G218" s="92">
        <v>3.5</v>
      </c>
      <c r="H218" s="92">
        <v>3.5</v>
      </c>
      <c r="I218" s="92">
        <v>3.5</v>
      </c>
    </row>
    <row r="219" spans="1:9" x14ac:dyDescent="0.2">
      <c r="A219" s="125" t="s">
        <v>34</v>
      </c>
      <c r="B219" s="38"/>
      <c r="C219" s="126"/>
      <c r="D219" s="126" t="s">
        <v>39</v>
      </c>
      <c r="E219" s="126" t="s">
        <v>44</v>
      </c>
      <c r="F219" s="126"/>
      <c r="G219" s="127">
        <f>G220</f>
        <v>2203.8000000000002</v>
      </c>
      <c r="H219" s="92"/>
      <c r="I219" s="92"/>
    </row>
    <row r="220" spans="1:9" x14ac:dyDescent="0.2">
      <c r="A220" s="128" t="s">
        <v>61</v>
      </c>
      <c r="B220" s="38"/>
      <c r="C220" s="129" t="s">
        <v>90</v>
      </c>
      <c r="D220" s="126" t="s">
        <v>39</v>
      </c>
      <c r="E220" s="126" t="s">
        <v>44</v>
      </c>
      <c r="F220" s="126"/>
      <c r="G220" s="127">
        <f>G221</f>
        <v>2203.8000000000002</v>
      </c>
      <c r="H220" s="92"/>
      <c r="I220" s="92"/>
    </row>
    <row r="221" spans="1:9" x14ac:dyDescent="0.2">
      <c r="A221" s="128" t="s">
        <v>61</v>
      </c>
      <c r="B221" s="38"/>
      <c r="C221" s="130" t="s">
        <v>91</v>
      </c>
      <c r="D221" s="126" t="s">
        <v>39</v>
      </c>
      <c r="E221" s="126" t="s">
        <v>44</v>
      </c>
      <c r="F221" s="126"/>
      <c r="G221" s="127">
        <f>G222</f>
        <v>2203.8000000000002</v>
      </c>
      <c r="H221" s="92"/>
      <c r="I221" s="92"/>
    </row>
    <row r="222" spans="1:9" x14ac:dyDescent="0.2">
      <c r="A222" s="128" t="s">
        <v>78</v>
      </c>
      <c r="B222" s="38"/>
      <c r="C222" s="130" t="s">
        <v>107</v>
      </c>
      <c r="D222" s="126" t="s">
        <v>39</v>
      </c>
      <c r="E222" s="126" t="s">
        <v>44</v>
      </c>
      <c r="F222" s="132"/>
      <c r="G222" s="127">
        <f>G223</f>
        <v>2203.8000000000002</v>
      </c>
      <c r="H222" s="92"/>
      <c r="I222" s="92"/>
    </row>
    <row r="223" spans="1:9" x14ac:dyDescent="0.2">
      <c r="A223" s="131" t="s">
        <v>69</v>
      </c>
      <c r="B223" s="38"/>
      <c r="C223" s="130" t="s">
        <v>198</v>
      </c>
      <c r="D223" s="126" t="s">
        <v>39</v>
      </c>
      <c r="E223" s="126" t="s">
        <v>44</v>
      </c>
      <c r="F223" s="132"/>
      <c r="G223" s="127">
        <f>G224</f>
        <v>2203.8000000000002</v>
      </c>
      <c r="H223" s="92"/>
      <c r="I223" s="92"/>
    </row>
    <row r="224" spans="1:9" ht="25.5" x14ac:dyDescent="0.2">
      <c r="A224" s="133" t="s">
        <v>80</v>
      </c>
      <c r="B224" s="38"/>
      <c r="C224" s="130" t="s">
        <v>198</v>
      </c>
      <c r="D224" s="126" t="s">
        <v>39</v>
      </c>
      <c r="E224" s="126" t="s">
        <v>44</v>
      </c>
      <c r="F224" s="132" t="s">
        <v>81</v>
      </c>
      <c r="G224" s="127">
        <v>2203.8000000000002</v>
      </c>
      <c r="H224" s="92"/>
      <c r="I224" s="92"/>
    </row>
    <row r="225" spans="1:9" x14ac:dyDescent="0.2">
      <c r="A225" s="79"/>
      <c r="B225" s="38"/>
      <c r="C225" s="92"/>
      <c r="D225" s="42"/>
      <c r="E225" s="75"/>
      <c r="F225" s="92"/>
      <c r="G225" s="92"/>
      <c r="H225" s="92"/>
      <c r="I225" s="92"/>
    </row>
    <row r="226" spans="1:9" ht="15" x14ac:dyDescent="0.25">
      <c r="A226" s="77" t="s">
        <v>7</v>
      </c>
      <c r="B226" s="32">
        <v>911</v>
      </c>
      <c r="C226" s="63"/>
      <c r="D226" s="63" t="s">
        <v>45</v>
      </c>
      <c r="E226" s="63" t="s">
        <v>37</v>
      </c>
      <c r="F226" s="54"/>
      <c r="G226" s="30">
        <f>G227+G235</f>
        <v>777.85199999999998</v>
      </c>
      <c r="H226" s="30">
        <f>H227+H235</f>
        <v>777.91199999999992</v>
      </c>
      <c r="I226" s="30">
        <f>I227+I235</f>
        <v>777.85199999999998</v>
      </c>
    </row>
    <row r="227" spans="1:9" x14ac:dyDescent="0.2">
      <c r="A227" s="79" t="s">
        <v>21</v>
      </c>
      <c r="B227" s="65"/>
      <c r="C227" s="39"/>
      <c r="D227" s="70" t="s">
        <v>45</v>
      </c>
      <c r="E227" s="70" t="s">
        <v>36</v>
      </c>
      <c r="F227" s="54"/>
      <c r="G227" s="41">
        <f t="shared" ref="G227:I229" si="25">G228</f>
        <v>233.35560000000001</v>
      </c>
      <c r="H227" s="41">
        <f t="shared" si="25"/>
        <v>233.35560000000001</v>
      </c>
      <c r="I227" s="41">
        <f t="shared" si="25"/>
        <v>233.35560000000001</v>
      </c>
    </row>
    <row r="228" spans="1:9" x14ac:dyDescent="0.2">
      <c r="A228" s="81" t="s">
        <v>61</v>
      </c>
      <c r="B228" s="65"/>
      <c r="C228" s="50" t="s">
        <v>90</v>
      </c>
      <c r="D228" s="39" t="s">
        <v>45</v>
      </c>
      <c r="E228" s="39" t="s">
        <v>36</v>
      </c>
      <c r="F228" s="39"/>
      <c r="G228" s="41">
        <f t="shared" si="25"/>
        <v>233.35560000000001</v>
      </c>
      <c r="H228" s="41">
        <f t="shared" si="25"/>
        <v>233.35560000000001</v>
      </c>
      <c r="I228" s="41">
        <f t="shared" si="25"/>
        <v>233.35560000000001</v>
      </c>
    </row>
    <row r="229" spans="1:9" x14ac:dyDescent="0.2">
      <c r="A229" s="81" t="s">
        <v>165</v>
      </c>
      <c r="B229" s="65"/>
      <c r="C229" s="71" t="s">
        <v>91</v>
      </c>
      <c r="D229" s="39" t="s">
        <v>45</v>
      </c>
      <c r="E229" s="39" t="s">
        <v>36</v>
      </c>
      <c r="F229" s="39"/>
      <c r="G229" s="41">
        <f t="shared" si="25"/>
        <v>233.35560000000001</v>
      </c>
      <c r="H229" s="41">
        <f t="shared" si="25"/>
        <v>233.35560000000001</v>
      </c>
      <c r="I229" s="41">
        <f t="shared" si="25"/>
        <v>233.35560000000001</v>
      </c>
    </row>
    <row r="230" spans="1:9" x14ac:dyDescent="0.2">
      <c r="A230" s="81" t="s">
        <v>165</v>
      </c>
      <c r="B230" s="65"/>
      <c r="C230" s="71" t="s">
        <v>107</v>
      </c>
      <c r="D230" s="39" t="s">
        <v>45</v>
      </c>
      <c r="E230" s="39" t="s">
        <v>36</v>
      </c>
      <c r="F230" s="39"/>
      <c r="G230" s="41">
        <f>G231+G233</f>
        <v>233.35560000000001</v>
      </c>
      <c r="H230" s="41">
        <f>H231+H233</f>
        <v>233.35560000000001</v>
      </c>
      <c r="I230" s="41">
        <f>I231+I233</f>
        <v>233.35560000000001</v>
      </c>
    </row>
    <row r="231" spans="1:9" hidden="1" x14ac:dyDescent="0.2">
      <c r="A231" s="81" t="s">
        <v>175</v>
      </c>
      <c r="B231" s="65"/>
      <c r="C231" s="69" t="s">
        <v>172</v>
      </c>
      <c r="D231" s="39" t="s">
        <v>45</v>
      </c>
      <c r="E231" s="39" t="s">
        <v>36</v>
      </c>
      <c r="F231" s="39"/>
      <c r="G231" s="41">
        <f>G232</f>
        <v>0</v>
      </c>
      <c r="H231" s="41">
        <f>H232</f>
        <v>0</v>
      </c>
      <c r="I231" s="41">
        <f>I232</f>
        <v>0</v>
      </c>
    </row>
    <row r="232" spans="1:9" ht="25.5" hidden="1" x14ac:dyDescent="0.2">
      <c r="A232" s="79" t="s">
        <v>80</v>
      </c>
      <c r="B232" s="65"/>
      <c r="C232" s="69" t="s">
        <v>172</v>
      </c>
      <c r="D232" s="39" t="s">
        <v>45</v>
      </c>
      <c r="E232" s="39" t="s">
        <v>36</v>
      </c>
      <c r="F232" s="43" t="s">
        <v>81</v>
      </c>
      <c r="G232" s="41"/>
      <c r="H232" s="41"/>
      <c r="I232" s="41"/>
    </row>
    <row r="233" spans="1:9" x14ac:dyDescent="0.2">
      <c r="A233" s="81" t="s">
        <v>228</v>
      </c>
      <c r="B233" s="65"/>
      <c r="C233" s="50" t="s">
        <v>109</v>
      </c>
      <c r="D233" s="39" t="s">
        <v>45</v>
      </c>
      <c r="E233" s="39" t="s">
        <v>36</v>
      </c>
      <c r="F233" s="43"/>
      <c r="G233" s="41">
        <f>G234</f>
        <v>233.35560000000001</v>
      </c>
      <c r="H233" s="41">
        <f>H234</f>
        <v>233.35560000000001</v>
      </c>
      <c r="I233" s="41">
        <f>I234</f>
        <v>233.35560000000001</v>
      </c>
    </row>
    <row r="234" spans="1:9" ht="27" customHeight="1" x14ac:dyDescent="0.2">
      <c r="A234" s="79" t="s">
        <v>80</v>
      </c>
      <c r="B234" s="40"/>
      <c r="C234" s="54" t="s">
        <v>109</v>
      </c>
      <c r="D234" s="39" t="s">
        <v>45</v>
      </c>
      <c r="E234" s="39" t="s">
        <v>36</v>
      </c>
      <c r="F234" s="43" t="s">
        <v>81</v>
      </c>
      <c r="G234" s="41">
        <f>'6'!G155</f>
        <v>233.35560000000001</v>
      </c>
      <c r="H234" s="41">
        <f>'6'!H155</f>
        <v>233.35560000000001</v>
      </c>
      <c r="I234" s="41">
        <f>'6'!I155</f>
        <v>233.35560000000001</v>
      </c>
    </row>
    <row r="235" spans="1:9" ht="15" x14ac:dyDescent="0.25">
      <c r="A235" s="77" t="s">
        <v>22</v>
      </c>
      <c r="B235" s="32">
        <v>911</v>
      </c>
      <c r="C235" s="39"/>
      <c r="D235" s="70" t="s">
        <v>45</v>
      </c>
      <c r="E235" s="70" t="s">
        <v>38</v>
      </c>
      <c r="F235" s="54"/>
      <c r="G235" s="30">
        <f t="shared" ref="G235:I238" si="26">G236</f>
        <v>544.49639999999999</v>
      </c>
      <c r="H235" s="30">
        <f t="shared" si="26"/>
        <v>544.55639999999994</v>
      </c>
      <c r="I235" s="30">
        <f t="shared" si="26"/>
        <v>544.49639999999999</v>
      </c>
    </row>
    <row r="236" spans="1:9" x14ac:dyDescent="0.2">
      <c r="A236" s="81" t="s">
        <v>61</v>
      </c>
      <c r="B236" s="40"/>
      <c r="C236" s="50" t="s">
        <v>90</v>
      </c>
      <c r="D236" s="39" t="s">
        <v>45</v>
      </c>
      <c r="E236" s="42" t="s">
        <v>38</v>
      </c>
      <c r="F236" s="39"/>
      <c r="G236" s="41">
        <f t="shared" si="26"/>
        <v>544.49639999999999</v>
      </c>
      <c r="H236" s="41">
        <f t="shared" si="26"/>
        <v>544.55639999999994</v>
      </c>
      <c r="I236" s="41">
        <f t="shared" si="26"/>
        <v>544.49639999999999</v>
      </c>
    </row>
    <row r="237" spans="1:9" x14ac:dyDescent="0.2">
      <c r="A237" s="81" t="s">
        <v>165</v>
      </c>
      <c r="B237" s="40"/>
      <c r="C237" s="71" t="s">
        <v>91</v>
      </c>
      <c r="D237" s="39" t="s">
        <v>45</v>
      </c>
      <c r="E237" s="42" t="s">
        <v>38</v>
      </c>
      <c r="F237" s="39"/>
      <c r="G237" s="41">
        <f t="shared" si="26"/>
        <v>544.49639999999999</v>
      </c>
      <c r="H237" s="41">
        <f t="shared" si="26"/>
        <v>544.55639999999994</v>
      </c>
      <c r="I237" s="41">
        <f t="shared" si="26"/>
        <v>544.49639999999999</v>
      </c>
    </row>
    <row r="238" spans="1:9" x14ac:dyDescent="0.2">
      <c r="A238" s="81" t="s">
        <v>165</v>
      </c>
      <c r="B238" s="40"/>
      <c r="C238" s="71" t="s">
        <v>107</v>
      </c>
      <c r="D238" s="39" t="s">
        <v>45</v>
      </c>
      <c r="E238" s="42" t="s">
        <v>38</v>
      </c>
      <c r="F238" s="39"/>
      <c r="G238" s="41">
        <f>G239</f>
        <v>544.49639999999999</v>
      </c>
      <c r="H238" s="41">
        <f t="shared" si="26"/>
        <v>544.55639999999994</v>
      </c>
      <c r="I238" s="41">
        <f t="shared" si="26"/>
        <v>544.49639999999999</v>
      </c>
    </row>
    <row r="239" spans="1:9" x14ac:dyDescent="0.2">
      <c r="A239" s="79" t="s">
        <v>72</v>
      </c>
      <c r="B239" s="40"/>
      <c r="C239" s="71" t="s">
        <v>267</v>
      </c>
      <c r="D239" s="39" t="s">
        <v>45</v>
      </c>
      <c r="E239" s="42" t="s">
        <v>38</v>
      </c>
      <c r="F239" s="39"/>
      <c r="G239" s="41">
        <f>G240</f>
        <v>544.49639999999999</v>
      </c>
      <c r="H239" s="41">
        <f>H240</f>
        <v>544.55639999999994</v>
      </c>
      <c r="I239" s="41">
        <f>I240</f>
        <v>544.49639999999999</v>
      </c>
    </row>
    <row r="240" spans="1:9" ht="25.5" x14ac:dyDescent="0.2">
      <c r="A240" s="79" t="s">
        <v>80</v>
      </c>
      <c r="B240" s="40"/>
      <c r="C240" s="69" t="s">
        <v>267</v>
      </c>
      <c r="D240" s="39" t="s">
        <v>45</v>
      </c>
      <c r="E240" s="42" t="s">
        <v>38</v>
      </c>
      <c r="F240" s="43" t="s">
        <v>81</v>
      </c>
      <c r="G240" s="41">
        <f>'6'!G195</f>
        <v>544.49639999999999</v>
      </c>
      <c r="H240" s="41">
        <f>'6'!H195</f>
        <v>544.55639999999994</v>
      </c>
      <c r="I240" s="41">
        <f>'6'!I195</f>
        <v>544.49639999999999</v>
      </c>
    </row>
    <row r="241" spans="1:9" hidden="1" x14ac:dyDescent="0.2">
      <c r="A241" s="77" t="s">
        <v>14</v>
      </c>
      <c r="B241" s="40"/>
      <c r="C241" s="69"/>
      <c r="D241" s="63" t="s">
        <v>46</v>
      </c>
      <c r="E241" s="63" t="s">
        <v>37</v>
      </c>
      <c r="F241" s="43"/>
      <c r="G241" s="41">
        <f t="shared" ref="G241:G246" si="27">G242</f>
        <v>0</v>
      </c>
      <c r="H241" s="41">
        <f t="shared" ref="H241:H246" si="28">H242</f>
        <v>0</v>
      </c>
      <c r="I241" s="41">
        <f t="shared" ref="I241:I246" si="29">I242</f>
        <v>0</v>
      </c>
    </row>
    <row r="242" spans="1:9" hidden="1" x14ac:dyDescent="0.2">
      <c r="A242" s="79" t="s">
        <v>12</v>
      </c>
      <c r="B242" s="40"/>
      <c r="C242" s="69"/>
      <c r="D242" s="39" t="s">
        <v>46</v>
      </c>
      <c r="E242" s="39" t="s">
        <v>36</v>
      </c>
      <c r="F242" s="43"/>
      <c r="G242" s="41">
        <f t="shared" si="27"/>
        <v>0</v>
      </c>
      <c r="H242" s="41">
        <f t="shared" si="28"/>
        <v>0</v>
      </c>
      <c r="I242" s="41">
        <f t="shared" si="29"/>
        <v>0</v>
      </c>
    </row>
    <row r="243" spans="1:9" hidden="1" x14ac:dyDescent="0.2">
      <c r="A243" s="81" t="s">
        <v>61</v>
      </c>
      <c r="B243" s="44"/>
      <c r="C243" s="50" t="s">
        <v>90</v>
      </c>
      <c r="D243" s="39" t="s">
        <v>46</v>
      </c>
      <c r="E243" s="39" t="s">
        <v>36</v>
      </c>
      <c r="F243" s="43"/>
      <c r="G243" s="41">
        <f t="shared" si="27"/>
        <v>0</v>
      </c>
      <c r="H243" s="41">
        <f t="shared" si="28"/>
        <v>0</v>
      </c>
      <c r="I243" s="41">
        <f t="shared" si="29"/>
        <v>0</v>
      </c>
    </row>
    <row r="244" spans="1:9" hidden="1" x14ac:dyDescent="0.2">
      <c r="A244" s="81" t="s">
        <v>165</v>
      </c>
      <c r="B244" s="44"/>
      <c r="C244" s="50" t="s">
        <v>91</v>
      </c>
      <c r="D244" s="39" t="s">
        <v>46</v>
      </c>
      <c r="E244" s="39" t="s">
        <v>36</v>
      </c>
      <c r="F244" s="43"/>
      <c r="G244" s="41">
        <f t="shared" si="27"/>
        <v>0</v>
      </c>
      <c r="H244" s="41">
        <f t="shared" si="28"/>
        <v>0</v>
      </c>
      <c r="I244" s="41">
        <f t="shared" si="29"/>
        <v>0</v>
      </c>
    </row>
    <row r="245" spans="1:9" hidden="1" x14ac:dyDescent="0.2">
      <c r="A245" s="81" t="s">
        <v>165</v>
      </c>
      <c r="B245" s="44"/>
      <c r="C245" s="54" t="s">
        <v>107</v>
      </c>
      <c r="D245" s="39" t="s">
        <v>46</v>
      </c>
      <c r="E245" s="39" t="s">
        <v>36</v>
      </c>
      <c r="F245" s="43"/>
      <c r="G245" s="41">
        <f t="shared" si="27"/>
        <v>0</v>
      </c>
      <c r="H245" s="41">
        <f t="shared" si="28"/>
        <v>0</v>
      </c>
      <c r="I245" s="41">
        <f t="shared" si="29"/>
        <v>0</v>
      </c>
    </row>
    <row r="246" spans="1:9" ht="26.25" hidden="1" customHeight="1" x14ac:dyDescent="0.2">
      <c r="A246" s="79" t="s">
        <v>280</v>
      </c>
      <c r="B246" s="40"/>
      <c r="C246" s="54" t="s">
        <v>275</v>
      </c>
      <c r="D246" s="39" t="s">
        <v>46</v>
      </c>
      <c r="E246" s="39" t="s">
        <v>36</v>
      </c>
      <c r="F246" s="43"/>
      <c r="G246" s="41">
        <f t="shared" si="27"/>
        <v>0</v>
      </c>
      <c r="H246" s="41">
        <f t="shared" si="28"/>
        <v>0</v>
      </c>
      <c r="I246" s="41">
        <f t="shared" si="29"/>
        <v>0</v>
      </c>
    </row>
    <row r="247" spans="1:9" hidden="1" x14ac:dyDescent="0.2">
      <c r="A247" s="80" t="s">
        <v>141</v>
      </c>
      <c r="B247" s="40"/>
      <c r="C247" s="54" t="s">
        <v>275</v>
      </c>
      <c r="D247" s="39" t="s">
        <v>46</v>
      </c>
      <c r="E247" s="39" t="s">
        <v>36</v>
      </c>
      <c r="F247" s="54">
        <v>110</v>
      </c>
      <c r="G247" s="41"/>
      <c r="H247" s="41"/>
      <c r="I247" s="41"/>
    </row>
    <row r="248" spans="1:9" hidden="1" x14ac:dyDescent="0.2">
      <c r="A248" s="79"/>
      <c r="B248" s="40"/>
      <c r="C248" s="69"/>
      <c r="D248" s="39"/>
      <c r="E248" s="42"/>
      <c r="F248" s="43"/>
      <c r="G248" s="41"/>
      <c r="H248" s="41"/>
      <c r="I248" s="41"/>
    </row>
    <row r="249" spans="1:9" hidden="1" x14ac:dyDescent="0.2">
      <c r="A249" s="79"/>
      <c r="B249" s="40"/>
      <c r="C249" s="69"/>
      <c r="D249" s="39"/>
      <c r="E249" s="42"/>
      <c r="F249" s="43"/>
      <c r="G249" s="41"/>
      <c r="H249" s="41"/>
      <c r="I249" s="41"/>
    </row>
    <row r="250" spans="1:9" hidden="1" x14ac:dyDescent="0.2">
      <c r="A250" s="79"/>
      <c r="B250" s="40"/>
      <c r="C250" s="69"/>
      <c r="D250" s="39"/>
      <c r="E250" s="42"/>
      <c r="F250" s="43"/>
      <c r="G250" s="41"/>
      <c r="H250" s="41"/>
      <c r="I250" s="41"/>
    </row>
    <row r="251" spans="1:9" hidden="1" x14ac:dyDescent="0.2">
      <c r="A251" s="79"/>
      <c r="B251" s="40"/>
      <c r="C251" s="69"/>
      <c r="D251" s="39"/>
      <c r="E251" s="42"/>
      <c r="F251" s="43"/>
      <c r="G251" s="41"/>
      <c r="H251" s="41"/>
      <c r="I251" s="41"/>
    </row>
    <row r="252" spans="1:9" hidden="1" x14ac:dyDescent="0.2">
      <c r="A252" s="79"/>
      <c r="B252" s="40"/>
      <c r="C252" s="69"/>
      <c r="D252" s="39"/>
      <c r="E252" s="42"/>
      <c r="F252" s="43"/>
      <c r="G252" s="41"/>
      <c r="H252" s="41"/>
      <c r="I252" s="41"/>
    </row>
    <row r="253" spans="1:9" hidden="1" x14ac:dyDescent="0.2">
      <c r="A253" s="79"/>
      <c r="B253" s="40"/>
      <c r="C253" s="69"/>
      <c r="D253" s="39"/>
      <c r="E253" s="42"/>
      <c r="F253" s="43"/>
      <c r="G253" s="41"/>
      <c r="H253" s="41"/>
      <c r="I253" s="41"/>
    </row>
    <row r="254" spans="1:9" ht="15" x14ac:dyDescent="0.25">
      <c r="A254" s="83" t="s">
        <v>28</v>
      </c>
      <c r="B254" s="32">
        <v>911</v>
      </c>
      <c r="C254" s="63"/>
      <c r="D254" s="63" t="s">
        <v>47</v>
      </c>
      <c r="E254" s="63" t="s">
        <v>37</v>
      </c>
      <c r="F254" s="63"/>
      <c r="G254" s="30">
        <f t="shared" ref="G254:G259" si="30">G255</f>
        <v>1282.548</v>
      </c>
      <c r="H254" s="30">
        <f t="shared" ref="H254:H259" si="31">H255</f>
        <v>1282.548</v>
      </c>
      <c r="I254" s="30">
        <f t="shared" ref="I254:I259" si="32">I255</f>
        <v>1282.548</v>
      </c>
    </row>
    <row r="255" spans="1:9" x14ac:dyDescent="0.2">
      <c r="A255" s="79" t="s">
        <v>25</v>
      </c>
      <c r="B255" s="65"/>
      <c r="C255" s="39"/>
      <c r="D255" s="39" t="s">
        <v>47</v>
      </c>
      <c r="E255" s="39" t="s">
        <v>36</v>
      </c>
      <c r="F255" s="39"/>
      <c r="G255" s="41">
        <f t="shared" si="30"/>
        <v>1282.548</v>
      </c>
      <c r="H255" s="41">
        <f t="shared" si="31"/>
        <v>1282.548</v>
      </c>
      <c r="I255" s="41">
        <f t="shared" si="32"/>
        <v>1282.548</v>
      </c>
    </row>
    <row r="256" spans="1:9" x14ac:dyDescent="0.2">
      <c r="A256" s="81" t="s">
        <v>61</v>
      </c>
      <c r="B256" s="44"/>
      <c r="C256" s="50" t="s">
        <v>90</v>
      </c>
      <c r="D256" s="39" t="s">
        <v>47</v>
      </c>
      <c r="E256" s="39" t="s">
        <v>36</v>
      </c>
      <c r="F256" s="39"/>
      <c r="G256" s="41">
        <f t="shared" si="30"/>
        <v>1282.548</v>
      </c>
      <c r="H256" s="41">
        <f t="shared" si="31"/>
        <v>1282.548</v>
      </c>
      <c r="I256" s="41">
        <f t="shared" si="32"/>
        <v>1282.548</v>
      </c>
    </row>
    <row r="257" spans="1:10" x14ac:dyDescent="0.2">
      <c r="A257" s="81" t="s">
        <v>165</v>
      </c>
      <c r="B257" s="44"/>
      <c r="C257" s="50" t="s">
        <v>91</v>
      </c>
      <c r="D257" s="39" t="s">
        <v>47</v>
      </c>
      <c r="E257" s="39" t="s">
        <v>36</v>
      </c>
      <c r="F257" s="39"/>
      <c r="G257" s="41">
        <f t="shared" si="30"/>
        <v>1282.548</v>
      </c>
      <c r="H257" s="41">
        <f t="shared" si="31"/>
        <v>1282.548</v>
      </c>
      <c r="I257" s="41">
        <f t="shared" si="32"/>
        <v>1282.548</v>
      </c>
    </row>
    <row r="258" spans="1:10" x14ac:dyDescent="0.2">
      <c r="A258" s="81" t="s">
        <v>165</v>
      </c>
      <c r="B258" s="44"/>
      <c r="C258" s="54" t="s">
        <v>107</v>
      </c>
      <c r="D258" s="39" t="s">
        <v>47</v>
      </c>
      <c r="E258" s="39" t="s">
        <v>36</v>
      </c>
      <c r="F258" s="39"/>
      <c r="G258" s="41">
        <f t="shared" si="30"/>
        <v>1282.548</v>
      </c>
      <c r="H258" s="41">
        <f t="shared" si="31"/>
        <v>1282.548</v>
      </c>
      <c r="I258" s="41">
        <f t="shared" si="32"/>
        <v>1282.548</v>
      </c>
    </row>
    <row r="259" spans="1:10" x14ac:dyDescent="0.2">
      <c r="A259" s="79" t="s">
        <v>29</v>
      </c>
      <c r="B259" s="44"/>
      <c r="C259" s="54" t="s">
        <v>132</v>
      </c>
      <c r="D259" s="39" t="s">
        <v>47</v>
      </c>
      <c r="E259" s="39" t="s">
        <v>36</v>
      </c>
      <c r="F259" s="39"/>
      <c r="G259" s="41">
        <f t="shared" si="30"/>
        <v>1282.548</v>
      </c>
      <c r="H259" s="41">
        <f t="shared" si="31"/>
        <v>1282.548</v>
      </c>
      <c r="I259" s="41">
        <f t="shared" si="32"/>
        <v>1282.548</v>
      </c>
    </row>
    <row r="260" spans="1:10" ht="25.5" x14ac:dyDescent="0.2">
      <c r="A260" s="79" t="s">
        <v>270</v>
      </c>
      <c r="B260" s="65"/>
      <c r="C260" s="54" t="s">
        <v>132</v>
      </c>
      <c r="D260" s="39" t="s">
        <v>47</v>
      </c>
      <c r="E260" s="39" t="s">
        <v>36</v>
      </c>
      <c r="F260" s="42" t="s">
        <v>269</v>
      </c>
      <c r="G260" s="41">
        <f>'6'!G259</f>
        <v>1282.548</v>
      </c>
      <c r="H260" s="41">
        <f>'6'!H259</f>
        <v>1282.548</v>
      </c>
      <c r="I260" s="41">
        <f>'6'!I259</f>
        <v>1282.548</v>
      </c>
    </row>
    <row r="261" spans="1:10" hidden="1" x14ac:dyDescent="0.2">
      <c r="A261" s="77" t="s">
        <v>9</v>
      </c>
      <c r="D261" s="63" t="s">
        <v>47</v>
      </c>
      <c r="E261" s="63" t="s">
        <v>40</v>
      </c>
      <c r="F261" s="32"/>
      <c r="G261" s="64">
        <f>G262</f>
        <v>0</v>
      </c>
      <c r="H261" s="64"/>
      <c r="I261" s="64"/>
    </row>
    <row r="262" spans="1:10" hidden="1" x14ac:dyDescent="0.2">
      <c r="A262" s="79" t="s">
        <v>272</v>
      </c>
      <c r="C262" s="50" t="s">
        <v>90</v>
      </c>
      <c r="D262" s="74" t="s">
        <v>40</v>
      </c>
      <c r="E262" s="42" t="s">
        <v>36</v>
      </c>
      <c r="F262" s="32"/>
      <c r="G262" s="72">
        <f>G263</f>
        <v>0</v>
      </c>
      <c r="H262" s="64"/>
      <c r="I262" s="64"/>
    </row>
    <row r="263" spans="1:10" hidden="1" x14ac:dyDescent="0.2">
      <c r="A263" s="81" t="s">
        <v>61</v>
      </c>
      <c r="C263" s="50" t="s">
        <v>91</v>
      </c>
      <c r="D263" s="74" t="s">
        <v>40</v>
      </c>
      <c r="E263" s="42" t="s">
        <v>36</v>
      </c>
      <c r="F263" s="32"/>
      <c r="G263" s="72">
        <f>G264</f>
        <v>0</v>
      </c>
      <c r="H263" s="64"/>
      <c r="I263" s="64"/>
    </row>
    <row r="264" spans="1:10" hidden="1" x14ac:dyDescent="0.2">
      <c r="A264" s="81" t="s">
        <v>165</v>
      </c>
      <c r="C264" s="54" t="s">
        <v>107</v>
      </c>
      <c r="D264" s="74" t="s">
        <v>40</v>
      </c>
      <c r="E264" s="42" t="s">
        <v>36</v>
      </c>
      <c r="F264" s="32"/>
      <c r="G264" s="72">
        <f>G265</f>
        <v>0</v>
      </c>
      <c r="H264" s="64"/>
      <c r="I264" s="64"/>
    </row>
    <row r="265" spans="1:10" hidden="1" x14ac:dyDescent="0.2">
      <c r="A265" s="81" t="s">
        <v>165</v>
      </c>
      <c r="C265" s="54" t="s">
        <v>273</v>
      </c>
      <c r="D265" s="74" t="s">
        <v>40</v>
      </c>
      <c r="E265" s="42" t="s">
        <v>36</v>
      </c>
      <c r="F265" s="32"/>
      <c r="G265" s="72">
        <f>G266</f>
        <v>0</v>
      </c>
      <c r="H265" s="64"/>
      <c r="I265" s="64"/>
    </row>
    <row r="266" spans="1:10" ht="25.5" hidden="1" x14ac:dyDescent="0.2">
      <c r="A266" s="79" t="s">
        <v>274</v>
      </c>
      <c r="C266" s="54" t="s">
        <v>273</v>
      </c>
      <c r="D266" s="74" t="s">
        <v>40</v>
      </c>
      <c r="E266" s="74" t="s">
        <v>45</v>
      </c>
      <c r="F266" s="39" t="s">
        <v>81</v>
      </c>
      <c r="G266" s="72"/>
      <c r="H266" s="64"/>
      <c r="I266" s="64"/>
    </row>
    <row r="267" spans="1:10" x14ac:dyDescent="0.2">
      <c r="A267" s="76"/>
      <c r="H267" s="1"/>
      <c r="J267" s="31"/>
    </row>
    <row r="268" spans="1:10" x14ac:dyDescent="0.2">
      <c r="A268" s="76"/>
      <c r="H268" s="1"/>
      <c r="J268" s="31"/>
    </row>
    <row r="269" spans="1:10" x14ac:dyDescent="0.2">
      <c r="A269" s="76"/>
      <c r="H269" s="1"/>
      <c r="J269" s="31"/>
    </row>
    <row r="270" spans="1:10" x14ac:dyDescent="0.2">
      <c r="A270" s="76"/>
      <c r="H270" s="1"/>
      <c r="J270" s="31"/>
    </row>
    <row r="271" spans="1:10" x14ac:dyDescent="0.2">
      <c r="H271" s="1"/>
      <c r="J271" s="31"/>
    </row>
    <row r="272" spans="1:10" x14ac:dyDescent="0.2">
      <c r="H272" s="1"/>
      <c r="J272" s="31"/>
    </row>
    <row r="273" spans="1:10" x14ac:dyDescent="0.2">
      <c r="H273" s="1"/>
      <c r="J273" s="31"/>
    </row>
    <row r="274" spans="1:10" x14ac:dyDescent="0.2">
      <c r="A274" s="76"/>
    </row>
    <row r="275" spans="1:10" x14ac:dyDescent="0.2">
      <c r="A275" s="76"/>
    </row>
    <row r="276" spans="1:10" x14ac:dyDescent="0.2">
      <c r="A276" s="76"/>
    </row>
    <row r="277" spans="1:10" x14ac:dyDescent="0.2">
      <c r="A277" s="76"/>
    </row>
    <row r="278" spans="1:10" x14ac:dyDescent="0.2">
      <c r="A278" s="76"/>
    </row>
    <row r="279" spans="1:10" x14ac:dyDescent="0.2">
      <c r="A279" s="76"/>
    </row>
    <row r="280" spans="1:10" x14ac:dyDescent="0.2">
      <c r="A280" s="76"/>
    </row>
    <row r="281" spans="1:10" x14ac:dyDescent="0.2">
      <c r="A281" s="76"/>
    </row>
    <row r="282" spans="1:10" x14ac:dyDescent="0.2">
      <c r="A282" s="76"/>
    </row>
    <row r="283" spans="1:10" x14ac:dyDescent="0.2">
      <c r="A283" s="76"/>
    </row>
    <row r="284" spans="1:10" x14ac:dyDescent="0.2">
      <c r="A284" s="76"/>
    </row>
    <row r="285" spans="1:10" x14ac:dyDescent="0.2">
      <c r="A285" s="76"/>
    </row>
    <row r="286" spans="1:10" x14ac:dyDescent="0.2">
      <c r="A286" s="76"/>
    </row>
    <row r="287" spans="1:10" x14ac:dyDescent="0.2">
      <c r="A287" s="76"/>
    </row>
    <row r="288" spans="1:10" x14ac:dyDescent="0.2">
      <c r="A288" s="76"/>
    </row>
    <row r="289" spans="1:1" x14ac:dyDescent="0.2">
      <c r="A289" s="76"/>
    </row>
    <row r="290" spans="1:1" x14ac:dyDescent="0.2">
      <c r="A290" s="76"/>
    </row>
    <row r="291" spans="1:1" x14ac:dyDescent="0.2">
      <c r="A291" s="76"/>
    </row>
    <row r="292" spans="1:1" x14ac:dyDescent="0.2">
      <c r="A292" s="76"/>
    </row>
    <row r="293" spans="1:1" x14ac:dyDescent="0.2">
      <c r="A293" s="76"/>
    </row>
    <row r="294" spans="1:1" x14ac:dyDescent="0.2">
      <c r="A294" s="76"/>
    </row>
    <row r="295" spans="1:1" x14ac:dyDescent="0.2">
      <c r="A295" s="76"/>
    </row>
    <row r="296" spans="1:1" x14ac:dyDescent="0.2">
      <c r="A296" s="76"/>
    </row>
    <row r="297" spans="1:1" x14ac:dyDescent="0.2">
      <c r="A297" s="76"/>
    </row>
    <row r="298" spans="1:1" x14ac:dyDescent="0.2">
      <c r="A298" s="76"/>
    </row>
    <row r="299" spans="1:1" x14ac:dyDescent="0.2">
      <c r="A299" s="76"/>
    </row>
    <row r="300" spans="1:1" x14ac:dyDescent="0.2">
      <c r="A300" s="76"/>
    </row>
    <row r="301" spans="1:1" x14ac:dyDescent="0.2">
      <c r="A301" s="76"/>
    </row>
    <row r="302" spans="1:1" x14ac:dyDescent="0.2">
      <c r="A302" s="76"/>
    </row>
    <row r="303" spans="1:1" x14ac:dyDescent="0.2">
      <c r="A303" s="76"/>
    </row>
    <row r="304" spans="1:1" x14ac:dyDescent="0.2">
      <c r="A304" s="76"/>
    </row>
    <row r="305" spans="1:1" x14ac:dyDescent="0.2">
      <c r="A305" s="76"/>
    </row>
    <row r="306" spans="1:1" x14ac:dyDescent="0.2">
      <c r="A306" s="76"/>
    </row>
    <row r="307" spans="1:1" x14ac:dyDescent="0.2">
      <c r="A307" s="76"/>
    </row>
    <row r="308" spans="1:1" x14ac:dyDescent="0.2">
      <c r="A308" s="76"/>
    </row>
    <row r="309" spans="1:1" x14ac:dyDescent="0.2">
      <c r="A309" s="76"/>
    </row>
    <row r="310" spans="1:1" x14ac:dyDescent="0.2">
      <c r="A310" s="76"/>
    </row>
    <row r="311" spans="1:1" x14ac:dyDescent="0.2">
      <c r="A311" s="76"/>
    </row>
    <row r="312" spans="1:1" x14ac:dyDescent="0.2">
      <c r="A312" s="76"/>
    </row>
    <row r="313" spans="1:1" x14ac:dyDescent="0.2">
      <c r="A313" s="76"/>
    </row>
    <row r="314" spans="1:1" x14ac:dyDescent="0.2">
      <c r="A314" s="76"/>
    </row>
    <row r="315" spans="1:1" x14ac:dyDescent="0.2">
      <c r="A315" s="76"/>
    </row>
    <row r="316" spans="1:1" x14ac:dyDescent="0.2">
      <c r="A316" s="76"/>
    </row>
    <row r="317" spans="1:1" x14ac:dyDescent="0.2">
      <c r="A317" s="76"/>
    </row>
    <row r="318" spans="1:1" x14ac:dyDescent="0.2">
      <c r="A318" s="76"/>
    </row>
    <row r="319" spans="1:1" x14ac:dyDescent="0.2">
      <c r="A319" s="76"/>
    </row>
    <row r="320" spans="1:1" x14ac:dyDescent="0.2">
      <c r="A320" s="76"/>
    </row>
    <row r="321" spans="1:1" x14ac:dyDescent="0.2">
      <c r="A321" s="76"/>
    </row>
    <row r="322" spans="1:1" x14ac:dyDescent="0.2">
      <c r="A322" s="76"/>
    </row>
    <row r="323" spans="1:1" x14ac:dyDescent="0.2">
      <c r="A323" s="76"/>
    </row>
    <row r="324" spans="1:1" x14ac:dyDescent="0.2">
      <c r="A324" s="76"/>
    </row>
    <row r="325" spans="1:1" x14ac:dyDescent="0.2">
      <c r="A325" s="76"/>
    </row>
    <row r="326" spans="1:1" x14ac:dyDescent="0.2">
      <c r="A326" s="76"/>
    </row>
    <row r="327" spans="1:1" x14ac:dyDescent="0.2">
      <c r="A327" s="76"/>
    </row>
    <row r="328" spans="1:1" x14ac:dyDescent="0.2">
      <c r="A328" s="76"/>
    </row>
    <row r="329" spans="1:1" x14ac:dyDescent="0.2">
      <c r="A329" s="76"/>
    </row>
    <row r="330" spans="1:1" x14ac:dyDescent="0.2">
      <c r="A330" s="76"/>
    </row>
    <row r="331" spans="1:1" x14ac:dyDescent="0.2">
      <c r="A331" s="76"/>
    </row>
    <row r="332" spans="1:1" x14ac:dyDescent="0.2">
      <c r="A332" s="76"/>
    </row>
    <row r="333" spans="1:1" x14ac:dyDescent="0.2">
      <c r="A333" s="76"/>
    </row>
    <row r="334" spans="1:1" x14ac:dyDescent="0.2">
      <c r="A334" s="76"/>
    </row>
    <row r="335" spans="1:1" x14ac:dyDescent="0.2">
      <c r="A335" s="76"/>
    </row>
    <row r="336" spans="1:1" x14ac:dyDescent="0.2">
      <c r="A336" s="76"/>
    </row>
    <row r="337" spans="1:1" x14ac:dyDescent="0.2">
      <c r="A337" s="76"/>
    </row>
    <row r="338" spans="1:1" x14ac:dyDescent="0.2">
      <c r="A338" s="76"/>
    </row>
    <row r="339" spans="1:1" x14ac:dyDescent="0.2">
      <c r="A339" s="76"/>
    </row>
    <row r="340" spans="1:1" x14ac:dyDescent="0.2">
      <c r="A340" s="76"/>
    </row>
    <row r="341" spans="1:1" x14ac:dyDescent="0.2">
      <c r="A341" s="76"/>
    </row>
    <row r="342" spans="1:1" x14ac:dyDescent="0.2">
      <c r="A342" s="76"/>
    </row>
    <row r="343" spans="1:1" x14ac:dyDescent="0.2">
      <c r="A343" s="76"/>
    </row>
    <row r="344" spans="1:1" x14ac:dyDescent="0.2">
      <c r="A344" s="76"/>
    </row>
    <row r="345" spans="1:1" x14ac:dyDescent="0.2">
      <c r="A345" s="76"/>
    </row>
    <row r="346" spans="1:1" x14ac:dyDescent="0.2">
      <c r="A346" s="76"/>
    </row>
    <row r="347" spans="1:1" x14ac:dyDescent="0.2">
      <c r="A347" s="76"/>
    </row>
    <row r="348" spans="1:1" x14ac:dyDescent="0.2">
      <c r="A348" s="76"/>
    </row>
  </sheetData>
  <mergeCells count="1">
    <mergeCell ref="A6:I6"/>
  </mergeCells>
  <pageMargins left="0.74803149606299213" right="0.19685039370078741" top="0.62992125984251968" bottom="0.62992125984251968" header="0.51181102362204722" footer="0.51181102362204722"/>
  <pageSetup paperSize="9" scale="75" fitToHeight="3" orientation="portrait" blackAndWhite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5</vt:lpstr>
      <vt:lpstr>6</vt:lpstr>
      <vt:lpstr>7</vt:lpstr>
      <vt:lpstr>Лист1</vt:lpstr>
      <vt:lpstr>'5'!Заголовки_для_печати</vt:lpstr>
      <vt:lpstr>'6'!Заголовки_для_печати</vt:lpstr>
      <vt:lpstr>'7'!Заголовки_для_печати</vt:lpstr>
      <vt:lpstr>'5'!Область_печати</vt:lpstr>
      <vt:lpstr>'6'!Область_печати</vt:lpstr>
      <vt:lpstr>'7'!Область_печати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</dc:creator>
  <cp:lastModifiedBy>sveta Stroeva</cp:lastModifiedBy>
  <cp:lastPrinted>2019-12-10T11:06:11Z</cp:lastPrinted>
  <dcterms:created xsi:type="dcterms:W3CDTF">2007-09-04T08:08:49Z</dcterms:created>
  <dcterms:modified xsi:type="dcterms:W3CDTF">2019-12-23T09:40:03Z</dcterms:modified>
</cp:coreProperties>
</file>