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2"/>
  </bookViews>
  <sheets>
    <sheet name="5" sheetId="14" r:id="rId1"/>
    <sheet name="6" sheetId="13" r:id="rId2"/>
    <sheet name="7" sheetId="16" r:id="rId3"/>
  </sheets>
  <externalReferences>
    <externalReference r:id="rId4"/>
  </externalReferences>
  <definedNames>
    <definedName name="_xlnm._FilterDatabase" localSheetId="0" hidden="1">'5'!$A$9:$D$36</definedName>
    <definedName name="_xlnm._FilterDatabase" localSheetId="1" hidden="1">'6'!$A$12:$J$161</definedName>
    <definedName name="_xlnm._FilterDatabase" localSheetId="2" hidden="1">'7'!$A$11:$I$155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'5'!$A$1:$F$36</definedName>
    <definedName name="_xlnm.Print_Area" localSheetId="1">'6'!$A$1:$I$161</definedName>
  </definedNames>
  <calcPr calcId="152511" fullCalcOnLoad="1"/>
</workbook>
</file>

<file path=xl/calcChain.xml><?xml version="1.0" encoding="utf-8"?>
<calcChain xmlns="http://schemas.openxmlformats.org/spreadsheetml/2006/main">
  <c r="I130" i="13" l="1"/>
  <c r="I40" i="16" s="1"/>
  <c r="H130" i="13"/>
  <c r="H40" i="16" s="1"/>
  <c r="G130" i="13"/>
  <c r="H161" i="16"/>
  <c r="I161" i="16"/>
  <c r="G161" i="16"/>
  <c r="H28" i="16"/>
  <c r="I28" i="16"/>
  <c r="H29" i="16"/>
  <c r="I29" i="16"/>
  <c r="H30" i="16"/>
  <c r="I30" i="16"/>
  <c r="H49" i="16"/>
  <c r="H48" i="16"/>
  <c r="H47" i="16" s="1"/>
  <c r="H46" i="16" s="1"/>
  <c r="I49" i="16"/>
  <c r="I48" i="16"/>
  <c r="I47" i="16" s="1"/>
  <c r="I46" i="16"/>
  <c r="H50" i="16"/>
  <c r="I50" i="16"/>
  <c r="H51" i="16"/>
  <c r="I51" i="16"/>
  <c r="H53" i="16"/>
  <c r="I53" i="16"/>
  <c r="G102" i="13"/>
  <c r="G54" i="16"/>
  <c r="I95" i="13"/>
  <c r="I93" i="16"/>
  <c r="H95" i="13"/>
  <c r="H93" i="16"/>
  <c r="K87" i="13"/>
  <c r="H154" i="13"/>
  <c r="H168" i="16" s="1"/>
  <c r="I154" i="13"/>
  <c r="I153" i="13" s="1"/>
  <c r="H80" i="13"/>
  <c r="I80" i="13"/>
  <c r="I61" i="16" s="1"/>
  <c r="I60" i="16"/>
  <c r="I59" i="16" s="1"/>
  <c r="I58" i="16" s="1"/>
  <c r="I57" i="16" s="1"/>
  <c r="I56" i="16" s="1"/>
  <c r="G80" i="13"/>
  <c r="G79" i="13" s="1"/>
  <c r="G78" i="13" s="1"/>
  <c r="G77" i="13" s="1"/>
  <c r="G76" i="13"/>
  <c r="G75" i="13" s="1"/>
  <c r="D23" i="14" s="1"/>
  <c r="D22" i="14" s="1"/>
  <c r="G154" i="13"/>
  <c r="G153" i="13" s="1"/>
  <c r="I79" i="13"/>
  <c r="I78" i="13" s="1"/>
  <c r="I77" i="13" s="1"/>
  <c r="I76" i="13" s="1"/>
  <c r="I75" i="13" s="1"/>
  <c r="H161" i="13"/>
  <c r="H160" i="13"/>
  <c r="H83" i="16" s="1"/>
  <c r="I161" i="13"/>
  <c r="I84" i="16"/>
  <c r="I160" i="13"/>
  <c r="I83" i="16"/>
  <c r="I159" i="13"/>
  <c r="I82" i="16"/>
  <c r="I158" i="13"/>
  <c r="I157" i="13"/>
  <c r="I156" i="13" s="1"/>
  <c r="G161" i="13"/>
  <c r="G84" i="16" s="1"/>
  <c r="H147" i="13"/>
  <c r="H146" i="13" s="1"/>
  <c r="I147" i="13"/>
  <c r="I146" i="13"/>
  <c r="I77" i="16" s="1"/>
  <c r="G147" i="13"/>
  <c r="H143" i="13"/>
  <c r="H74" i="16"/>
  <c r="I143" i="13"/>
  <c r="I74" i="16"/>
  <c r="I145" i="13"/>
  <c r="I144" i="13"/>
  <c r="H145" i="13"/>
  <c r="G145" i="13"/>
  <c r="G76" i="16" s="1"/>
  <c r="G143" i="13"/>
  <c r="H142" i="13"/>
  <c r="H73" i="16" s="1"/>
  <c r="I142" i="13"/>
  <c r="I73" i="16" s="1"/>
  <c r="G142" i="13"/>
  <c r="G73" i="16" s="1"/>
  <c r="G129" i="13"/>
  <c r="G39" i="16" s="1"/>
  <c r="H135" i="13"/>
  <c r="H45" i="16" s="1"/>
  <c r="I135" i="13"/>
  <c r="G135" i="13"/>
  <c r="G45" i="16" s="1"/>
  <c r="H132" i="13"/>
  <c r="I132" i="13"/>
  <c r="G132" i="13"/>
  <c r="G42" i="16" s="1"/>
  <c r="H128" i="13"/>
  <c r="H38" i="16" s="1"/>
  <c r="I128" i="13"/>
  <c r="I127" i="13" s="1"/>
  <c r="I37" i="16" s="1"/>
  <c r="G128" i="13"/>
  <c r="G38" i="16"/>
  <c r="G127" i="13"/>
  <c r="G37" i="16"/>
  <c r="H126" i="13"/>
  <c r="I126" i="13"/>
  <c r="G126" i="13"/>
  <c r="G120" i="13"/>
  <c r="G30" i="16" s="1"/>
  <c r="H102" i="13"/>
  <c r="H54" i="16" s="1"/>
  <c r="I102" i="13"/>
  <c r="I54" i="16" s="1"/>
  <c r="G101" i="13"/>
  <c r="H100" i="13"/>
  <c r="H52" i="16" s="1"/>
  <c r="I100" i="13"/>
  <c r="I52" i="16" s="1"/>
  <c r="G100" i="13"/>
  <c r="G52" i="16" s="1"/>
  <c r="H19" i="13"/>
  <c r="I19" i="13"/>
  <c r="I17" i="13" s="1"/>
  <c r="G19" i="13"/>
  <c r="H45" i="13"/>
  <c r="H127" i="16" s="1"/>
  <c r="H126" i="16" s="1"/>
  <c r="H125" i="16" s="1"/>
  <c r="H124" i="16" s="1"/>
  <c r="H123" i="16" s="1"/>
  <c r="H122" i="16" s="1"/>
  <c r="I45" i="13"/>
  <c r="I102" i="16"/>
  <c r="G45" i="13"/>
  <c r="H30" i="13"/>
  <c r="H112" i="16"/>
  <c r="I30" i="13"/>
  <c r="I112" i="16"/>
  <c r="G30" i="13"/>
  <c r="G112" i="16"/>
  <c r="H31" i="13"/>
  <c r="H113" i="16"/>
  <c r="I31" i="13"/>
  <c r="I113" i="16"/>
  <c r="G31" i="13"/>
  <c r="G113" i="16"/>
  <c r="H33" i="13"/>
  <c r="H115" i="16"/>
  <c r="I33" i="13"/>
  <c r="I115" i="16"/>
  <c r="G33" i="13"/>
  <c r="G115" i="16"/>
  <c r="H35" i="13"/>
  <c r="H117" i="16"/>
  <c r="I35" i="13"/>
  <c r="I117" i="16"/>
  <c r="G35" i="13"/>
  <c r="G117" i="16"/>
  <c r="H37" i="13"/>
  <c r="H119" i="16"/>
  <c r="I37" i="13"/>
  <c r="I119" i="16"/>
  <c r="G37" i="13"/>
  <c r="G119" i="16"/>
  <c r="H39" i="13"/>
  <c r="H121" i="16"/>
  <c r="I39" i="13"/>
  <c r="I121" i="16"/>
  <c r="G39" i="13"/>
  <c r="G121" i="16"/>
  <c r="H51" i="13"/>
  <c r="H133" i="16"/>
  <c r="I51" i="13"/>
  <c r="I133" i="16"/>
  <c r="G51" i="13"/>
  <c r="G50" i="13"/>
  <c r="H57" i="13"/>
  <c r="H139" i="16"/>
  <c r="I57" i="13"/>
  <c r="I139" i="16"/>
  <c r="G57" i="13"/>
  <c r="G139" i="16"/>
  <c r="H59" i="13"/>
  <c r="H141" i="16"/>
  <c r="I59" i="13"/>
  <c r="I141" i="16"/>
  <c r="H61" i="13"/>
  <c r="H143" i="16"/>
  <c r="I61" i="13"/>
  <c r="I143" i="16"/>
  <c r="G59" i="13"/>
  <c r="G141" i="16"/>
  <c r="G61" i="13"/>
  <c r="G143" i="16"/>
  <c r="G60" i="13"/>
  <c r="G142" i="16"/>
  <c r="H63" i="13"/>
  <c r="H145" i="16"/>
  <c r="I63" i="13"/>
  <c r="I145" i="16"/>
  <c r="I62" i="13"/>
  <c r="I144" i="16"/>
  <c r="G63" i="13"/>
  <c r="G145" i="16"/>
  <c r="G62" i="13"/>
  <c r="G144" i="16"/>
  <c r="H65" i="13"/>
  <c r="H64" i="13"/>
  <c r="H146" i="16" s="1"/>
  <c r="I65" i="13"/>
  <c r="I64" i="13" s="1"/>
  <c r="I146" i="16"/>
  <c r="G65" i="13"/>
  <c r="G64" i="13"/>
  <c r="G146" i="16" s="1"/>
  <c r="H72" i="13"/>
  <c r="H154" i="16" s="1"/>
  <c r="I72" i="13"/>
  <c r="G72" i="13"/>
  <c r="G154" i="16" s="1"/>
  <c r="H73" i="13"/>
  <c r="I73" i="13"/>
  <c r="I155" i="16" s="1"/>
  <c r="G73" i="13"/>
  <c r="H93" i="13"/>
  <c r="I93" i="13"/>
  <c r="I91" i="16"/>
  <c r="G93" i="13"/>
  <c r="G95" i="13"/>
  <c r="G94" i="13" s="1"/>
  <c r="H111" i="13"/>
  <c r="I111" i="13"/>
  <c r="I21" i="16" s="1"/>
  <c r="G111" i="13"/>
  <c r="H109" i="13"/>
  <c r="H19" i="16" s="1"/>
  <c r="I109" i="13"/>
  <c r="I108" i="13"/>
  <c r="I107" i="13" s="1"/>
  <c r="I106" i="13" s="1"/>
  <c r="G109" i="13"/>
  <c r="G19" i="16"/>
  <c r="H117" i="13"/>
  <c r="H27" i="16"/>
  <c r="I117" i="13"/>
  <c r="I27" i="16"/>
  <c r="G117" i="13"/>
  <c r="G27" i="16"/>
  <c r="E24" i="14"/>
  <c r="F24" i="14"/>
  <c r="D24" i="14"/>
  <c r="H85" i="13"/>
  <c r="I85" i="13"/>
  <c r="I160" i="16" s="1"/>
  <c r="I84" i="13"/>
  <c r="I159" i="16" s="1"/>
  <c r="G85" i="13"/>
  <c r="G160" i="16"/>
  <c r="I27" i="13"/>
  <c r="I26" i="13"/>
  <c r="I25" i="13" s="1"/>
  <c r="I107" i="16" s="1"/>
  <c r="H27" i="13"/>
  <c r="G27" i="13"/>
  <c r="J88" i="13"/>
  <c r="G160" i="13"/>
  <c r="G83" i="16"/>
  <c r="H58" i="13"/>
  <c r="H140" i="16"/>
  <c r="I56" i="13"/>
  <c r="I138" i="16"/>
  <c r="G56" i="13"/>
  <c r="G138" i="16"/>
  <c r="G29" i="13"/>
  <c r="G111" i="16"/>
  <c r="H29" i="13"/>
  <c r="H111" i="16"/>
  <c r="H55" i="13"/>
  <c r="H137" i="16"/>
  <c r="H50" i="13"/>
  <c r="H132" i="16"/>
  <c r="H49" i="13"/>
  <c r="H131" i="16"/>
  <c r="I50" i="13"/>
  <c r="I132" i="16"/>
  <c r="I49" i="13"/>
  <c r="I131" i="16"/>
  <c r="I48" i="13"/>
  <c r="I130" i="16"/>
  <c r="G108" i="13"/>
  <c r="G134" i="13"/>
  <c r="G133" i="13"/>
  <c r="G43" i="16" s="1"/>
  <c r="H134" i="13"/>
  <c r="G144" i="13"/>
  <c r="G75" i="16"/>
  <c r="I168" i="16"/>
  <c r="H116" i="13"/>
  <c r="H26" i="16" s="1"/>
  <c r="H129" i="13"/>
  <c r="H39" i="16" s="1"/>
  <c r="H76" i="16"/>
  <c r="H144" i="13"/>
  <c r="H75" i="16"/>
  <c r="G78" i="16"/>
  <c r="G146" i="13"/>
  <c r="G77" i="16" s="1"/>
  <c r="H78" i="16"/>
  <c r="H77" i="16"/>
  <c r="I81" i="16"/>
  <c r="G133" i="16"/>
  <c r="G48" i="13"/>
  <c r="G47" i="13" s="1"/>
  <c r="G129" i="16" s="1"/>
  <c r="I58" i="13"/>
  <c r="I140" i="16"/>
  <c r="G159" i="13"/>
  <c r="G82" i="16"/>
  <c r="G116" i="13"/>
  <c r="H94" i="13"/>
  <c r="H141" i="13"/>
  <c r="H72" i="16" s="1"/>
  <c r="I76" i="16"/>
  <c r="H84" i="16"/>
  <c r="G40" i="16"/>
  <c r="G168" i="16"/>
  <c r="H125" i="13"/>
  <c r="H35" i="16" s="1"/>
  <c r="G26" i="16"/>
  <c r="G115" i="13"/>
  <c r="G46" i="13"/>
  <c r="G128" i="16" s="1"/>
  <c r="I110" i="13"/>
  <c r="H60" i="13"/>
  <c r="H142" i="16" s="1"/>
  <c r="H56" i="13"/>
  <c r="H138" i="16" s="1"/>
  <c r="G36" i="13"/>
  <c r="G118" i="16" s="1"/>
  <c r="H36" i="13"/>
  <c r="G32" i="13"/>
  <c r="H32" i="13"/>
  <c r="H114" i="16" s="1"/>
  <c r="G131" i="13"/>
  <c r="G41" i="16" s="1"/>
  <c r="I141" i="13"/>
  <c r="I38" i="16"/>
  <c r="H62" i="13"/>
  <c r="H144" i="16"/>
  <c r="G58" i="13"/>
  <c r="G140" i="16"/>
  <c r="G119" i="13"/>
  <c r="G118" i="13"/>
  <c r="G114" i="13" s="1"/>
  <c r="G24" i="16" s="1"/>
  <c r="H48" i="13"/>
  <c r="G38" i="13"/>
  <c r="G120" i="16" s="1"/>
  <c r="I38" i="13"/>
  <c r="I120" i="16" s="1"/>
  <c r="H38" i="13"/>
  <c r="H120" i="16" s="1"/>
  <c r="G34" i="13"/>
  <c r="I34" i="13"/>
  <c r="I116" i="16"/>
  <c r="H127" i="13"/>
  <c r="H37" i="16"/>
  <c r="G99" i="13"/>
  <c r="G51" i="16"/>
  <c r="H118" i="16"/>
  <c r="G44" i="16"/>
  <c r="I20" i="16"/>
  <c r="G25" i="16"/>
  <c r="I72" i="16"/>
  <c r="H36" i="16"/>
  <c r="H130" i="16"/>
  <c r="H47" i="13"/>
  <c r="H46" i="13"/>
  <c r="E18" i="14" s="1"/>
  <c r="H129" i="16"/>
  <c r="I80" i="16"/>
  <c r="I101" i="16"/>
  <c r="G114" i="16"/>
  <c r="G158" i="13"/>
  <c r="G157" i="13"/>
  <c r="H115" i="13"/>
  <c r="G18" i="16"/>
  <c r="I109" i="16"/>
  <c r="I19" i="16"/>
  <c r="G93" i="16"/>
  <c r="I92" i="13"/>
  <c r="I18" i="13"/>
  <c r="I100" i="16" s="1"/>
  <c r="I15" i="13"/>
  <c r="H109" i="16"/>
  <c r="H26" i="13"/>
  <c r="H108" i="16"/>
  <c r="H108" i="13"/>
  <c r="G91" i="16"/>
  <c r="G92" i="13"/>
  <c r="G90" i="16" s="1"/>
  <c r="H91" i="16"/>
  <c r="H92" i="13"/>
  <c r="H90" i="16"/>
  <c r="G147" i="16"/>
  <c r="G55" i="13"/>
  <c r="G137" i="16" s="1"/>
  <c r="I147" i="16"/>
  <c r="I55" i="13"/>
  <c r="I137" i="16"/>
  <c r="G102" i="16"/>
  <c r="H102" i="16"/>
  <c r="I16" i="13"/>
  <c r="I98" i="16" s="1"/>
  <c r="I99" i="16"/>
  <c r="I54" i="13"/>
  <c r="I136" i="16" s="1"/>
  <c r="H18" i="16"/>
  <c r="H25" i="13"/>
  <c r="H107" i="16"/>
  <c r="G81" i="16"/>
  <c r="I53" i="13"/>
  <c r="G84" i="13"/>
  <c r="I83" i="13"/>
  <c r="I158" i="16" s="1"/>
  <c r="H128" i="16"/>
  <c r="H159" i="13"/>
  <c r="H82" i="16" s="1"/>
  <c r="G29" i="16"/>
  <c r="I36" i="13"/>
  <c r="I118" i="16"/>
  <c r="G28" i="16"/>
  <c r="I108" i="16"/>
  <c r="I18" i="16"/>
  <c r="G92" i="16"/>
  <c r="G91" i="13"/>
  <c r="G90" i="13" s="1"/>
  <c r="I155" i="13"/>
  <c r="H158" i="13"/>
  <c r="H81" i="16" s="1"/>
  <c r="I152" i="13"/>
  <c r="I166" i="16" s="1"/>
  <c r="I167" i="16"/>
  <c r="I32" i="13"/>
  <c r="H54" i="13"/>
  <c r="H136" i="16" s="1"/>
  <c r="H147" i="16"/>
  <c r="I36" i="16"/>
  <c r="I78" i="16"/>
  <c r="G61" i="16"/>
  <c r="G60" i="16" s="1"/>
  <c r="G59" i="16"/>
  <c r="G58" i="16" s="1"/>
  <c r="G57" i="16" s="1"/>
  <c r="I125" i="13"/>
  <c r="I35" i="16" s="1"/>
  <c r="I47" i="13"/>
  <c r="I129" i="16" s="1"/>
  <c r="I29" i="13"/>
  <c r="I116" i="13"/>
  <c r="I26" i="16" s="1"/>
  <c r="I94" i="13"/>
  <c r="I60" i="13"/>
  <c r="I142" i="16" s="1"/>
  <c r="H34" i="13"/>
  <c r="H116" i="16" s="1"/>
  <c r="H124" i="13"/>
  <c r="H34" i="16" s="1"/>
  <c r="I129" i="13"/>
  <c r="I39" i="16" s="1"/>
  <c r="H153" i="13"/>
  <c r="H152" i="13" s="1"/>
  <c r="I75" i="16"/>
  <c r="I140" i="13"/>
  <c r="I139" i="13" s="1"/>
  <c r="G113" i="13"/>
  <c r="G23" i="16" s="1"/>
  <c r="G167" i="16"/>
  <c r="G152" i="13"/>
  <c r="G166" i="16" s="1"/>
  <c r="I82" i="13"/>
  <c r="I81" i="13" s="1"/>
  <c r="I156" i="16" s="1"/>
  <c r="G159" i="16"/>
  <c r="G83" i="13"/>
  <c r="I151" i="13"/>
  <c r="I165" i="16" s="1"/>
  <c r="I92" i="16"/>
  <c r="I111" i="16"/>
  <c r="G89" i="16"/>
  <c r="H167" i="16"/>
  <c r="I115" i="13"/>
  <c r="I114" i="13" s="1"/>
  <c r="I46" i="13"/>
  <c r="H53" i="13"/>
  <c r="H135" i="16" s="1"/>
  <c r="H157" i="13"/>
  <c r="H80" i="16" s="1"/>
  <c r="I17" i="16"/>
  <c r="H28" i="13"/>
  <c r="H24" i="13" s="1"/>
  <c r="I71" i="16"/>
  <c r="G112" i="13"/>
  <c r="G22" i="16" s="1"/>
  <c r="G158" i="16"/>
  <c r="G82" i="13"/>
  <c r="G81" i="13" s="1"/>
  <c r="I157" i="16"/>
  <c r="H110" i="16"/>
  <c r="H156" i="13"/>
  <c r="E36" i="14" s="1"/>
  <c r="E35" i="14" s="1"/>
  <c r="H52" i="13"/>
  <c r="E19" i="14" s="1"/>
  <c r="I128" i="16"/>
  <c r="F18" i="14"/>
  <c r="I25" i="16"/>
  <c r="I105" i="13"/>
  <c r="I16" i="16"/>
  <c r="H151" i="13"/>
  <c r="H166" i="16"/>
  <c r="G89" i="13"/>
  <c r="G88" i="16"/>
  <c r="G87" i="16" s="1"/>
  <c r="G86" i="16" s="1"/>
  <c r="G85" i="16" s="1"/>
  <c r="I138" i="13"/>
  <c r="I70" i="16"/>
  <c r="D29" i="14"/>
  <c r="G157" i="16"/>
  <c r="H150" i="13"/>
  <c r="H165" i="16"/>
  <c r="I15" i="16"/>
  <c r="I104" i="13"/>
  <c r="I14" i="16" s="1"/>
  <c r="H134" i="16"/>
  <c r="H79" i="16"/>
  <c r="H155" i="13"/>
  <c r="I69" i="16"/>
  <c r="I68" i="16"/>
  <c r="I136" i="13"/>
  <c r="F32" i="14" s="1"/>
  <c r="F31" i="14" s="1"/>
  <c r="I137" i="13"/>
  <c r="H164" i="16"/>
  <c r="H149" i="13"/>
  <c r="H148" i="13" s="1"/>
  <c r="F28" i="14"/>
  <c r="H163" i="16"/>
  <c r="E34" i="14" l="1"/>
  <c r="E33" i="14" s="1"/>
  <c r="H162" i="16"/>
  <c r="G156" i="16"/>
  <c r="G74" i="13"/>
  <c r="H23" i="13"/>
  <c r="H106" i="16"/>
  <c r="I113" i="13"/>
  <c r="I24" i="16"/>
  <c r="G56" i="16"/>
  <c r="G55" i="16"/>
  <c r="F23" i="14"/>
  <c r="F22" i="14" s="1"/>
  <c r="I74" i="13"/>
  <c r="I114" i="16"/>
  <c r="I28" i="13"/>
  <c r="I135" i="16"/>
  <c r="I52" i="13"/>
  <c r="I14" i="13"/>
  <c r="I97" i="16"/>
  <c r="I90" i="16"/>
  <c r="I91" i="13"/>
  <c r="H114" i="13"/>
  <c r="H25" i="16"/>
  <c r="G156" i="13"/>
  <c r="G80" i="16"/>
  <c r="H133" i="13"/>
  <c r="H44" i="16"/>
  <c r="G21" i="16"/>
  <c r="G110" i="13"/>
  <c r="H21" i="16"/>
  <c r="H110" i="13"/>
  <c r="G155" i="16"/>
  <c r="G71" i="13"/>
  <c r="H155" i="16"/>
  <c r="H71" i="13"/>
  <c r="I154" i="16"/>
  <c r="I71" i="13"/>
  <c r="G49" i="13"/>
  <c r="G131" i="16" s="1"/>
  <c r="G132" i="16"/>
  <c r="G127" i="16"/>
  <c r="G126" i="16" s="1"/>
  <c r="G125" i="16" s="1"/>
  <c r="G124" i="16" s="1"/>
  <c r="G123" i="16" s="1"/>
  <c r="G122" i="16" s="1"/>
  <c r="G44" i="13"/>
  <c r="G43" i="13" s="1"/>
  <c r="G42" i="13" s="1"/>
  <c r="G41" i="13" s="1"/>
  <c r="G40" i="13" s="1"/>
  <c r="D17" i="14" s="1"/>
  <c r="I127" i="16"/>
  <c r="I126" i="16" s="1"/>
  <c r="I125" i="16" s="1"/>
  <c r="I124" i="16" s="1"/>
  <c r="I123" i="16" s="1"/>
  <c r="I122" i="16" s="1"/>
  <c r="I44" i="13"/>
  <c r="I43" i="13" s="1"/>
  <c r="I42" i="13" s="1"/>
  <c r="I41" i="13" s="1"/>
  <c r="I40" i="13" s="1"/>
  <c r="F17" i="14" s="1"/>
  <c r="G17" i="13"/>
  <c r="G18" i="13"/>
  <c r="G100" i="16" s="1"/>
  <c r="G101" i="16"/>
  <c r="H17" i="13"/>
  <c r="H18" i="13"/>
  <c r="H100" i="16" s="1"/>
  <c r="H101" i="16"/>
  <c r="G53" i="16"/>
  <c r="G98" i="13"/>
  <c r="G124" i="13"/>
  <c r="G125" i="13"/>
  <c r="G35" i="16" s="1"/>
  <c r="G36" i="16"/>
  <c r="I42" i="16"/>
  <c r="I131" i="13"/>
  <c r="I41" i="16" s="1"/>
  <c r="I150" i="13"/>
  <c r="G151" i="13"/>
  <c r="I55" i="16"/>
  <c r="D18" i="14"/>
  <c r="G54" i="13"/>
  <c r="H140" i="13"/>
  <c r="G116" i="16"/>
  <c r="G28" i="13"/>
  <c r="G110" i="16" s="1"/>
  <c r="G130" i="16"/>
  <c r="H92" i="16"/>
  <c r="H91" i="13"/>
  <c r="G109" i="16"/>
  <c r="G26" i="13"/>
  <c r="H160" i="16"/>
  <c r="H84" i="13"/>
  <c r="H42" i="16"/>
  <c r="H131" i="13"/>
  <c r="H41" i="16" s="1"/>
  <c r="I45" i="16"/>
  <c r="I134" i="13"/>
  <c r="G74" i="16"/>
  <c r="G141" i="13"/>
  <c r="F36" i="14"/>
  <c r="F35" i="14" s="1"/>
  <c r="I79" i="16"/>
  <c r="I62" i="16" s="1"/>
  <c r="H79" i="13"/>
  <c r="H78" i="13" s="1"/>
  <c r="H77" i="13" s="1"/>
  <c r="H76" i="13" s="1"/>
  <c r="H75" i="13" s="1"/>
  <c r="H61" i="16"/>
  <c r="H60" i="16" s="1"/>
  <c r="H59" i="16" s="1"/>
  <c r="H58" i="16" s="1"/>
  <c r="H57" i="16" s="1"/>
  <c r="I124" i="13"/>
  <c r="H44" i="13"/>
  <c r="H43" i="13" s="1"/>
  <c r="H42" i="13" s="1"/>
  <c r="H41" i="13" s="1"/>
  <c r="H40" i="13" s="1"/>
  <c r="E17" i="14" s="1"/>
  <c r="I34" i="16" l="1"/>
  <c r="I123" i="13"/>
  <c r="E23" i="14"/>
  <c r="E22" i="14" s="1"/>
  <c r="H139" i="13"/>
  <c r="H71" i="16"/>
  <c r="G150" i="13"/>
  <c r="G165" i="16"/>
  <c r="G123" i="13"/>
  <c r="G34" i="16"/>
  <c r="G15" i="13"/>
  <c r="G16" i="13"/>
  <c r="G98" i="16" s="1"/>
  <c r="G99" i="16"/>
  <c r="H43" i="16"/>
  <c r="H123" i="13"/>
  <c r="G79" i="16"/>
  <c r="D36" i="14"/>
  <c r="D35" i="14" s="1"/>
  <c r="G155" i="13"/>
  <c r="H113" i="13"/>
  <c r="H24" i="16"/>
  <c r="F15" i="14"/>
  <c r="I96" i="16"/>
  <c r="I23" i="16"/>
  <c r="I112" i="13"/>
  <c r="H105" i="16"/>
  <c r="H22" i="13"/>
  <c r="H56" i="16"/>
  <c r="H55" i="16"/>
  <c r="G140" i="13"/>
  <c r="G72" i="16"/>
  <c r="I44" i="16"/>
  <c r="I133" i="13"/>
  <c r="I43" i="16" s="1"/>
  <c r="H159" i="16"/>
  <c r="H83" i="13"/>
  <c r="G108" i="16"/>
  <c r="G25" i="13"/>
  <c r="H90" i="13"/>
  <c r="H89" i="16"/>
  <c r="G53" i="13"/>
  <c r="G136" i="16"/>
  <c r="I164" i="16"/>
  <c r="I149" i="13"/>
  <c r="G50" i="16"/>
  <c r="G97" i="13"/>
  <c r="H15" i="13"/>
  <c r="H16" i="13"/>
  <c r="H98" i="16" s="1"/>
  <c r="H99" i="16"/>
  <c r="I70" i="13"/>
  <c r="I152" i="16" s="1"/>
  <c r="I69" i="13"/>
  <c r="I153" i="16"/>
  <c r="H70" i="13"/>
  <c r="H152" i="16" s="1"/>
  <c r="H153" i="16"/>
  <c r="H69" i="13"/>
  <c r="G70" i="13"/>
  <c r="G152" i="16" s="1"/>
  <c r="G69" i="13"/>
  <c r="G153" i="16"/>
  <c r="H20" i="16"/>
  <c r="H107" i="13"/>
  <c r="G20" i="16"/>
  <c r="G107" i="13"/>
  <c r="I90" i="13"/>
  <c r="I89" i="16"/>
  <c r="I134" i="16"/>
  <c r="F19" i="14"/>
  <c r="I110" i="16"/>
  <c r="I24" i="13"/>
  <c r="I106" i="16" l="1"/>
  <c r="I23" i="13"/>
  <c r="G106" i="13"/>
  <c r="G17" i="16"/>
  <c r="H17" i="16"/>
  <c r="H106" i="13"/>
  <c r="G96" i="13"/>
  <c r="G88" i="13" s="1"/>
  <c r="G87" i="13" s="1"/>
  <c r="D26" i="14" s="1"/>
  <c r="D25" i="14" s="1"/>
  <c r="G49" i="16"/>
  <c r="G48" i="16" s="1"/>
  <c r="G47" i="16" s="1"/>
  <c r="G46" i="16" s="1"/>
  <c r="I163" i="16"/>
  <c r="I148" i="13"/>
  <c r="G52" i="13"/>
  <c r="G135" i="16"/>
  <c r="H89" i="13"/>
  <c r="H88" i="13" s="1"/>
  <c r="H87" i="13" s="1"/>
  <c r="E26" i="14" s="1"/>
  <c r="E25" i="14" s="1"/>
  <c r="H88" i="16"/>
  <c r="H87" i="16" s="1"/>
  <c r="H86" i="16" s="1"/>
  <c r="H85" i="16" s="1"/>
  <c r="G71" i="16"/>
  <c r="G139" i="13"/>
  <c r="I33" i="16"/>
  <c r="I122" i="13"/>
  <c r="I89" i="13"/>
  <c r="I88" i="13" s="1"/>
  <c r="I87" i="13" s="1"/>
  <c r="F26" i="14" s="1"/>
  <c r="F25" i="14" s="1"/>
  <c r="I88" i="16"/>
  <c r="I87" i="16" s="1"/>
  <c r="I86" i="16" s="1"/>
  <c r="I85" i="16" s="1"/>
  <c r="G151" i="16"/>
  <c r="G68" i="13"/>
  <c r="H151" i="16"/>
  <c r="H68" i="13"/>
  <c r="I151" i="16"/>
  <c r="I68" i="13"/>
  <c r="H14" i="13"/>
  <c r="H97" i="16"/>
  <c r="G107" i="16"/>
  <c r="G24" i="13"/>
  <c r="H158" i="16"/>
  <c r="H82" i="13"/>
  <c r="H104" i="16"/>
  <c r="E16" i="14"/>
  <c r="F29" i="14"/>
  <c r="I22" i="16"/>
  <c r="H23" i="16"/>
  <c r="H112" i="13"/>
  <c r="H122" i="13"/>
  <c r="H33" i="16"/>
  <c r="G97" i="16"/>
  <c r="G14" i="13"/>
  <c r="G122" i="13"/>
  <c r="G33" i="16"/>
  <c r="G149" i="13"/>
  <c r="G164" i="16"/>
  <c r="H70" i="16"/>
  <c r="H138" i="13"/>
  <c r="H137" i="13" l="1"/>
  <c r="H136" i="13"/>
  <c r="E32" i="14" s="1"/>
  <c r="E31" i="14" s="1"/>
  <c r="H69" i="16"/>
  <c r="H68" i="16" s="1"/>
  <c r="H62" i="16" s="1"/>
  <c r="G96" i="16"/>
  <c r="D15" i="14"/>
  <c r="E29" i="14"/>
  <c r="H22" i="16"/>
  <c r="H13" i="13"/>
  <c r="E15" i="14"/>
  <c r="E14" i="14" s="1"/>
  <c r="H96" i="16"/>
  <c r="H95" i="16" s="1"/>
  <c r="G138" i="13"/>
  <c r="G70" i="16"/>
  <c r="F34" i="14"/>
  <c r="F33" i="14" s="1"/>
  <c r="I162" i="16"/>
  <c r="H16" i="16"/>
  <c r="H105" i="13"/>
  <c r="I22" i="13"/>
  <c r="I105" i="16"/>
  <c r="G163" i="16"/>
  <c r="G148" i="13"/>
  <c r="G121" i="13"/>
  <c r="G32" i="16"/>
  <c r="H121" i="13"/>
  <c r="H32" i="16"/>
  <c r="H157" i="16"/>
  <c r="H81" i="13"/>
  <c r="G106" i="16"/>
  <c r="G23" i="13"/>
  <c r="I150" i="16"/>
  <c r="I67" i="13"/>
  <c r="H150" i="16"/>
  <c r="H67" i="13"/>
  <c r="G150" i="16"/>
  <c r="G67" i="13"/>
  <c r="I32" i="16"/>
  <c r="I121" i="13"/>
  <c r="G134" i="16"/>
  <c r="D19" i="14"/>
  <c r="G16" i="16"/>
  <c r="G105" i="13"/>
  <c r="G149" i="16" l="1"/>
  <c r="G66" i="13"/>
  <c r="H149" i="16"/>
  <c r="H66" i="13"/>
  <c r="I66" i="13"/>
  <c r="I149" i="16"/>
  <c r="G22" i="13"/>
  <c r="G105" i="16"/>
  <c r="H156" i="16"/>
  <c r="H74" i="13"/>
  <c r="H31" i="16"/>
  <c r="E30" i="14"/>
  <c r="G31" i="16"/>
  <c r="D30" i="14"/>
  <c r="I104" i="16"/>
  <c r="I95" i="16" s="1"/>
  <c r="F16" i="14"/>
  <c r="F14" i="14" s="1"/>
  <c r="I13" i="13"/>
  <c r="G137" i="13"/>
  <c r="G136" i="13"/>
  <c r="D32" i="14" s="1"/>
  <c r="D31" i="14" s="1"/>
  <c r="G69" i="16"/>
  <c r="G68" i="16" s="1"/>
  <c r="G62" i="16" s="1"/>
  <c r="G104" i="13"/>
  <c r="G103" i="13"/>
  <c r="G13" i="16" s="1"/>
  <c r="G15" i="16"/>
  <c r="I31" i="16"/>
  <c r="F30" i="14"/>
  <c r="F27" i="14" s="1"/>
  <c r="I103" i="13"/>
  <c r="I13" i="16" s="1"/>
  <c r="I12" i="16" s="1"/>
  <c r="D34" i="14"/>
  <c r="D33" i="14" s="1"/>
  <c r="G162" i="16"/>
  <c r="H104" i="13"/>
  <c r="H15" i="16"/>
  <c r="H103" i="13"/>
  <c r="H13" i="16" s="1"/>
  <c r="H12" i="16"/>
  <c r="G12" i="16" l="1"/>
  <c r="E21" i="14"/>
  <c r="E20" i="14" s="1"/>
  <c r="H148" i="16"/>
  <c r="H94" i="16" s="1"/>
  <c r="D21" i="14"/>
  <c r="D20" i="14" s="1"/>
  <c r="G148" i="16"/>
  <c r="H11" i="16"/>
  <c r="H12" i="13"/>
  <c r="H14" i="16"/>
  <c r="E28" i="14"/>
  <c r="E27" i="14" s="1"/>
  <c r="D28" i="14"/>
  <c r="D27" i="14" s="1"/>
  <c r="G14" i="16"/>
  <c r="I12" i="13"/>
  <c r="G104" i="16"/>
  <c r="G95" i="16" s="1"/>
  <c r="G94" i="16" s="1"/>
  <c r="D16" i="14"/>
  <c r="D14" i="14" s="1"/>
  <c r="G13" i="13"/>
  <c r="G12" i="13" s="1"/>
  <c r="I148" i="16"/>
  <c r="I94" i="16" s="1"/>
  <c r="I11" i="16" s="1"/>
  <c r="F21" i="14"/>
  <c r="F20" i="14" s="1"/>
  <c r="F13" i="14" s="1"/>
  <c r="G11" i="16" l="1"/>
  <c r="D13" i="14"/>
  <c r="E13" i="14"/>
</calcChain>
</file>

<file path=xl/sharedStrings.xml><?xml version="1.0" encoding="utf-8"?>
<sst xmlns="http://schemas.openxmlformats.org/spreadsheetml/2006/main" count="1246" uniqueCount="198">
  <si>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</si>
  <si>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</si>
  <si>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</si>
  <si>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</si>
  <si>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</si>
  <si>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</si>
  <si>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</si>
  <si>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</si>
  <si>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</si>
  <si>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</si>
  <si>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</si>
  <si>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</si>
  <si>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</si>
  <si>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</si>
  <si>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</si>
  <si>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</si>
  <si>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</si>
  <si>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</si>
  <si>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</si>
  <si>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</si>
  <si>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</si>
  <si>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</si>
  <si>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</si>
  <si>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</si>
  <si>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</si>
  <si>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</si>
  <si>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</si>
  <si>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</si>
  <si>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</si>
  <si>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</si>
  <si>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</si>
  <si>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</si>
  <si>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</si>
  <si>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</si>
  <si>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</si>
  <si>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</si>
  <si>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</si>
  <si>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</si>
  <si>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</si>
  <si>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</si>
  <si>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</si>
  <si>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</t>
  </si>
  <si>
    <t>ГРБС</t>
  </si>
  <si>
    <t>Дорожное хозяйство</t>
  </si>
  <si>
    <t>Непрограммные расходы органов местного самоуправления</t>
  </si>
  <si>
    <t>Дорожное хозяйство (дорожные фонды)</t>
  </si>
  <si>
    <t xml:space="preserve">Непрограммные расходы </t>
  </si>
  <si>
    <t>86 0 00 00000</t>
  </si>
  <si>
    <t>87 0 00 00000</t>
  </si>
  <si>
    <t>87 9 00 00000</t>
  </si>
  <si>
    <t>87 9 01 80020</t>
  </si>
  <si>
    <t>87 9 01 80030</t>
  </si>
  <si>
    <t>87 9 01 80060</t>
  </si>
  <si>
    <t>87 9 01 80080</t>
  </si>
  <si>
    <t>87 9 01 51180</t>
  </si>
  <si>
    <t>87 9 01 00000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</si>
  <si>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</si>
  <si>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</si>
  <si>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Муниципальная программа "Развитие культуры и спорта на территории МО "Усть-Лужское сельское поселение"</t>
  </si>
  <si>
    <t>87 9 01 00410</t>
  </si>
  <si>
    <t>47 000 00000</t>
  </si>
  <si>
    <t>Обеспечение деятельности органов местного самоуправления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</si>
  <si>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</si>
  <si>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</si>
  <si>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</si>
  <si>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</si>
  <si>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</si>
  <si>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</si>
  <si>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47 4 00 00000</t>
  </si>
  <si>
    <t>47 4 01 00000</t>
  </si>
  <si>
    <t>87 9 01 80050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</si>
  <si>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</si>
  <si>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МУНИЦИПАЛЬНЫЕ ПРОГРАММЫ</t>
  </si>
  <si>
    <t>НЕПРОГРАММНЫЕ</t>
  </si>
  <si>
    <t>Ведомственная структура расходов бюджета</t>
  </si>
  <si>
    <t>ВСЕГО: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</si>
  <si>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</si>
  <si>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</si>
  <si>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</si>
  <si>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</si>
  <si>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42 0 00 00000</t>
  </si>
  <si>
    <t>муниципального образования  "Усть-Лужское сельское поселение"  на  2022 год и на плановый период 2023 и 2024 годов.</t>
  </si>
  <si>
    <t>86 6 00 00000</t>
  </si>
  <si>
    <t>Непрограммные расходы обеспечения деятельности органов местного самоуправления</t>
  </si>
  <si>
    <t>86 6 01 00000</t>
  </si>
  <si>
    <t xml:space="preserve">Обеспечение деятельности Главы администрации муниципального образования </t>
  </si>
  <si>
    <t xml:space="preserve">Исполнение функций органов местного самоуправления </t>
  </si>
  <si>
    <t>86 6 01 00120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</si>
  <si>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</si>
  <si>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86 6 02 00000</t>
  </si>
  <si>
    <t xml:space="preserve">Обеспечение деятельности аппаратов органов местного самоуправления </t>
  </si>
  <si>
    <t>86 6 02 00120</t>
  </si>
  <si>
    <t>Закупка товаров, работ и услуг для обеспечения государственных (муниципальных) нужд</t>
  </si>
  <si>
    <t>86.6.02.02810</t>
  </si>
  <si>
    <t>Осуществление полномочий по формированию, исполнению и кассовому обслуживанию бюджета поселения</t>
  </si>
  <si>
    <t>Межбюджетные трансферты</t>
  </si>
  <si>
    <t>Осуществление полномочий по внешнему муниципальному финансовому контролю</t>
  </si>
  <si>
    <t>Осуществления полномочий по решению вопросов местного значения, связанных с исполнением частичных функций по ст.51 ЖК РФ</t>
  </si>
  <si>
    <t>86.6.02.02850</t>
  </si>
  <si>
    <t>Осуществление полномочий по осуществлению муниципального жилищного контроля на территориях поселения</t>
  </si>
  <si>
    <t>86.6.02.02860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</si>
  <si>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</si>
  <si>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86.6.02.02910</t>
  </si>
  <si>
    <t>Резервный фонд администрации муниципального образования "Усть-Лужское сельское поселение"</t>
  </si>
  <si>
    <t>800</t>
  </si>
  <si>
    <t>Иные бюджетные ассигнования</t>
  </si>
  <si>
    <t xml:space="preserve">Мероприятия по землеустройству и землепользованию             </t>
  </si>
  <si>
    <t xml:space="preserve">Функции органов местного самоуправления в сфере управления и распоряжения муниципальным имуществом          </t>
  </si>
  <si>
    <t>Уплата взносов за членство в организациях</t>
  </si>
  <si>
    <t xml:space="preserve">Комплекс процессных мероприятий </t>
  </si>
  <si>
    <t>Комплекс процессных мероприятий "Создание условий для осуществления дорожной деятельности"</t>
  </si>
  <si>
    <t>Содержание действующей сети автомобильных дорог общего пользования местного значения</t>
  </si>
  <si>
    <t>47 4 01 80100</t>
  </si>
  <si>
    <t>Капитальный ремонт и ремонт автомобильных дорог общего пользования местного значения</t>
  </si>
  <si>
    <t>47 4 01 80110</t>
  </si>
  <si>
    <t>Муниципальная программа МО "Усть-Лужское сельское поселение"  "Реализация социально-значимых проектов на территории МО "Усть-Лужскоесельское поселение"</t>
  </si>
  <si>
    <t>43 4 00 00000</t>
  </si>
  <si>
    <t>43 000 00000</t>
  </si>
  <si>
    <t>Комплекс процессных мероприятий "Содействие развитию иных форм местного самоуправления на части территорий МО "Усть-Лужское  сельское поселение"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</si>
  <si>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</si>
  <si>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</si>
  <si>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43 4 01 00000</t>
  </si>
  <si>
    <t>43 4 01 S4660</t>
  </si>
  <si>
    <t>43 4 01 S4770</t>
  </si>
  <si>
    <t>Муниципальная программа "Развитие жилищно-коммунального хозяйства и благоустройство на территории МО «Усть-Лужское сельское поселение»</t>
  </si>
  <si>
    <t>42 4 00 00000</t>
  </si>
  <si>
    <t>42 4 05 00000</t>
  </si>
  <si>
    <t>Комплекс процессных мероприятий "Создание условий для развития жилищного хозяйства на территории МО "Усть-Лужское сельское поселение"</t>
  </si>
  <si>
    <t>42 4 05 80150</t>
  </si>
  <si>
    <t xml:space="preserve">Содержание жилого фонда, находящегося в муниципальной собственности   </t>
  </si>
  <si>
    <t>42 4 05 80160</t>
  </si>
  <si>
    <t xml:space="preserve">Прочие мероприятия в области жилищного хозяйства     </t>
  </si>
  <si>
    <t xml:space="preserve">Содержание, обслуживание, капитальный и текущий ремонт объектов коммунального хозяйства         </t>
  </si>
  <si>
    <t>Комплекс процессных мероприятий "Создание условий для развития коммунальной и инженерной инфраструктуры МО "Усть-Лужское сельское поселение"</t>
  </si>
  <si>
    <t>42 4 01 00000</t>
  </si>
  <si>
    <t>42 4 01 80170</t>
  </si>
  <si>
    <t>Комплекс процессных мероприятий "Организация и контроль деятельности по обращению с отходами на территории муниципального образования"</t>
  </si>
  <si>
    <t xml:space="preserve">Мероприятия по созданию мест (площадок) накопления твердых коммунальных отходов </t>
  </si>
  <si>
    <t>42 4 02 00000</t>
  </si>
  <si>
    <t>42 4 02 S4790</t>
  </si>
  <si>
    <t>Комплекс процессных мероприятий "Благоустройство территории в МО "Усть-Лужское сельское поселение"</t>
  </si>
  <si>
    <t>Содержание, обслуживание, капитальный и текущий ремонт объектов уличного освещения</t>
  </si>
  <si>
    <t>42 4 03 00000</t>
  </si>
  <si>
    <t>42 4 03 80190</t>
  </si>
  <si>
    <t>Содержание, поддержание и улучшение санитарного и эстетического состояния территории муниципального образования</t>
  </si>
  <si>
    <t>42 4 03 80200</t>
  </si>
  <si>
    <t xml:space="preserve">Озеленение территории муниципального образования     </t>
  </si>
  <si>
    <t>42 4 03 80210</t>
  </si>
  <si>
    <t>Проектирование, строительство и реконструкция объектов благоустройства</t>
  </si>
  <si>
    <t>42 4 03 80680</t>
  </si>
  <si>
    <t xml:space="preserve">Содержание мест захоронения </t>
  </si>
  <si>
    <t>Комплекс процессных мероприятий "Создание условий для организации и содержания мест захоронения"</t>
  </si>
  <si>
    <t>42 4 04 00000</t>
  </si>
  <si>
    <t>42 4 04 80220</t>
  </si>
  <si>
    <t>45 0 00 00000</t>
  </si>
  <si>
    <t>45 4 00 00000</t>
  </si>
  <si>
    <t>Комплекс процессных мероприятий "Сохранение и развитие культурно - досуговой деятельности в МКУК КДЦ "Усть-Луга "</t>
  </si>
  <si>
    <t>45 4 01 00000</t>
  </si>
  <si>
    <t>Обеспечение деятельности домов культуры</t>
  </si>
  <si>
    <t>45 4 01 80230</t>
  </si>
  <si>
    <t>45 4 01 S0360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</si>
  <si>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</si>
  <si>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Организация и проведение мероприятий в сфере культуры</t>
  </si>
  <si>
    <t>45 4 01 80260</t>
  </si>
  <si>
    <t>Комплекс процессных мероприятий "Создание условий для развития физической культуры и спорта"</t>
  </si>
  <si>
    <t>Массовый спорт</t>
  </si>
  <si>
    <t>Прочие мероприятия в области физической культуры и спорта</t>
  </si>
  <si>
    <t>45 4 02 00000</t>
  </si>
  <si>
    <t>45 4 02 80270</t>
  </si>
  <si>
    <t>Обеспечение пожарной безопасности</t>
  </si>
  <si>
    <t>Муниципальная программа МО "Усть-Лужское сельское поселение"  «Обеспечение первичных мер пожарной безопасности на территории муниципального обра-зования «Усть-Лужское сельское поселение»</t>
  </si>
  <si>
    <t>46 000 00000</t>
  </si>
  <si>
    <t>46 4 00 00000</t>
  </si>
  <si>
    <t>46 4 01 00000</t>
  </si>
  <si>
    <t>Мероприятия по обеспечению первичных мер пожарной безопасности</t>
  </si>
  <si>
    <t>Комплекс процессных мероприятий "Обеспечение первичных мер пожарной безопасности"</t>
  </si>
  <si>
    <t>46 4 01 80090</t>
  </si>
  <si>
    <t>Социальное обеспечение и иные выплаты населению</t>
  </si>
  <si>
    <t>300</t>
  </si>
  <si>
    <t>Муниципальная пенсия за выслугу лет муниципальным служащим</t>
  </si>
  <si>
    <t>Жилищное хозяйство"</t>
  </si>
  <si>
    <t xml:space="preserve"> Коммунальное хозяйство</t>
  </si>
  <si>
    <t>200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</si>
  <si>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2022 год и на плановый период 2023 и 2024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</si>
  <si>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2022год и на плановый период 2023 и 2024годов</t>
  </si>
  <si>
    <t xml:space="preserve">Информационное обеспечение деятельности органов местного самоуправления         </t>
  </si>
  <si>
    <t xml:space="preserve">Прочие мероприятия по реализации иных общегосударственных (муниципальных) вопросов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</si>
  <si>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</si>
  <si>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аппаратов органов местного самоуправления</t>
  </si>
  <si>
    <t>06</t>
  </si>
  <si>
    <t>86.0.00.00000</t>
  </si>
  <si>
    <t>86.6.00.00000</t>
  </si>
  <si>
    <t>86.6.02.00000</t>
  </si>
  <si>
    <t>86.6.02.02830</t>
  </si>
  <si>
    <t>500</t>
  </si>
  <si>
    <t>Приложение 3</t>
  </si>
  <si>
    <t>Приложение 4</t>
  </si>
  <si>
    <t>от 17.12.2021 №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</si>
</sst>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33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4D5156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29" fillId="0" borderId="0" xfId="0" applyFont="1" applyFill="1"/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81" fontId="10" fillId="0" borderId="5" xfId="0" applyNumberFormat="1" applyFont="1" applyFill="1" applyBorder="1" applyAlignment="1">
      <alignment horizontal="right" wrapText="1"/>
    </xf>
    <xf numFmtId="4" fontId="0" fillId="0" borderId="0" xfId="0" applyNumberFormat="1" applyFill="1"/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81" fontId="1" fillId="0" borderId="5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3" fillId="0" borderId="5" xfId="0" applyFont="1" applyFill="1" applyBorder="1"/>
    <xf numFmtId="181" fontId="3" fillId="0" borderId="5" xfId="0" applyNumberFormat="1" applyFont="1" applyFill="1" applyBorder="1" applyAlignment="1">
      <alignment horizontal="right" wrapText="1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9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186" fontId="30" fillId="0" borderId="0" xfId="0" applyNumberFormat="1" applyFont="1" applyFill="1"/>
    <xf numFmtId="181" fontId="30" fillId="0" borderId="0" xfId="0" applyNumberFormat="1" applyFont="1" applyFill="1"/>
    <xf numFmtId="0" fontId="19" fillId="0" borderId="5" xfId="0" applyFont="1" applyFill="1" applyBorder="1" applyAlignment="1">
      <alignment horizontal="center" wrapText="1"/>
    </xf>
    <xf numFmtId="181" fontId="19" fillId="0" borderId="5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3" fontId="0" fillId="0" borderId="0" xfId="0" applyNumberFormat="1" applyFill="1"/>
    <xf numFmtId="181" fontId="18" fillId="0" borderId="5" xfId="0" applyNumberFormat="1" applyFont="1" applyFill="1" applyBorder="1" applyAlignment="1">
      <alignment horizontal="right" wrapText="1"/>
    </xf>
    <xf numFmtId="49" fontId="20" fillId="0" borderId="5" xfId="0" applyNumberFormat="1" applyFont="1" applyFill="1" applyBorder="1" applyAlignment="1">
      <alignment horizontal="center" wrapText="1"/>
    </xf>
    <xf numFmtId="181" fontId="20" fillId="0" borderId="5" xfId="0" applyNumberFormat="1" applyFont="1" applyFill="1" applyBorder="1" applyAlignment="1">
      <alignment horizontal="right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49" fontId="21" fillId="0" borderId="5" xfId="0" applyNumberFormat="1" applyFont="1" applyFill="1" applyBorder="1" applyAlignment="1">
      <alignment horizontal="center" wrapText="1"/>
    </xf>
    <xf numFmtId="49" fontId="20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49" fontId="22" fillId="0" borderId="5" xfId="0" applyNumberFormat="1" applyFont="1" applyFill="1" applyBorder="1" applyAlignment="1">
      <alignment horizontal="center" wrapText="1"/>
    </xf>
    <xf numFmtId="181" fontId="21" fillId="0" borderId="5" xfId="0" applyNumberFormat="1" applyFont="1" applyFill="1" applyBorder="1" applyAlignment="1">
      <alignment horizontal="right" wrapText="1"/>
    </xf>
    <xf numFmtId="181" fontId="22" fillId="0" borderId="5" xfId="0" applyNumberFormat="1" applyFont="1" applyFill="1" applyBorder="1" applyAlignment="1">
      <alignment horizontal="right" wrapText="1"/>
    </xf>
    <xf numFmtId="0" fontId="20" fillId="0" borderId="5" xfId="0" applyFont="1" applyFill="1" applyBorder="1"/>
    <xf numFmtId="0" fontId="21" fillId="0" borderId="5" xfId="0" applyFont="1" applyFill="1" applyBorder="1" applyAlignment="1">
      <alignment horizontal="right" vertical="top" wrapText="1"/>
    </xf>
    <xf numFmtId="0" fontId="19" fillId="0" borderId="5" xfId="0" applyFont="1" applyFill="1" applyBorder="1"/>
    <xf numFmtId="0" fontId="24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1" fillId="0" borderId="0" xfId="0" applyFont="1" applyFill="1"/>
    <xf numFmtId="49" fontId="20" fillId="0" borderId="1" xfId="0" applyNumberFormat="1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181" fontId="15" fillId="0" borderId="5" xfId="0" applyNumberFormat="1" applyFont="1" applyFill="1" applyBorder="1" applyAlignment="1">
      <alignment horizontal="right" wrapText="1"/>
    </xf>
    <xf numFmtId="0" fontId="10" fillId="0" borderId="5" xfId="0" applyFont="1" applyFill="1" applyBorder="1" applyAlignment="1">
      <alignment wrapText="1"/>
    </xf>
    <xf numFmtId="49" fontId="10" fillId="0" borderId="5" xfId="0" applyNumberFormat="1" applyFont="1" applyFill="1" applyBorder="1" applyAlignment="1">
      <alignment horizontal="center" wrapText="1"/>
    </xf>
    <xf numFmtId="181" fontId="10" fillId="0" borderId="5" xfId="0" applyNumberFormat="1" applyFont="1" applyFill="1" applyBorder="1"/>
    <xf numFmtId="181" fontId="11" fillId="0" borderId="5" xfId="0" applyNumberFormat="1" applyFont="1" applyFill="1" applyBorder="1"/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vertical="top" wrapText="1"/>
    </xf>
    <xf numFmtId="49" fontId="12" fillId="0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181" fontId="12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Fill="1" applyBorder="1" applyAlignment="1">
      <alignment horizontal="center" vertical="top" wrapText="1"/>
    </xf>
    <xf numFmtId="181" fontId="5" fillId="0" borderId="5" xfId="0" applyNumberFormat="1" applyFont="1" applyFill="1" applyBorder="1" applyAlignment="1">
      <alignment horizontal="right" vertical="top" wrapText="1"/>
    </xf>
    <xf numFmtId="49" fontId="17" fillId="0" borderId="5" xfId="0" applyNumberFormat="1" applyFont="1" applyFill="1" applyBorder="1" applyAlignment="1">
      <alignment horizontal="center" vertical="top" wrapText="1"/>
    </xf>
    <xf numFmtId="181" fontId="17" fillId="0" borderId="5" xfId="0" applyNumberFormat="1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181" fontId="17" fillId="0" borderId="5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wrapText="1"/>
    </xf>
    <xf numFmtId="181" fontId="0" fillId="0" borderId="5" xfId="0" applyNumberFormat="1" applyFill="1" applyBorder="1"/>
    <xf numFmtId="0" fontId="5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181" fontId="4" fillId="0" borderId="5" xfId="0" applyNumberFormat="1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/>
    <xf numFmtId="49" fontId="23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181" fontId="5" fillId="0" borderId="5" xfId="0" applyNumberFormat="1" applyFont="1" applyFill="1" applyBorder="1" applyAlignment="1">
      <alignment horizontal="right" wrapText="1"/>
    </xf>
    <xf numFmtId="0" fontId="24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49" fontId="0" fillId="0" borderId="5" xfId="0" applyNumberFormat="1" applyFill="1" applyBorder="1" applyAlignment="1">
      <alignment horizontal="center" wrapText="1"/>
    </xf>
    <xf numFmtId="49" fontId="19" fillId="0" borderId="5" xfId="0" applyNumberFormat="1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0" fillId="0" borderId="0" xfId="0" applyFont="1" applyFill="1"/>
    <xf numFmtId="0" fontId="22" fillId="0" borderId="5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81" fontId="27" fillId="0" borderId="5" xfId="0" applyNumberFormat="1" applyFont="1" applyFill="1" applyBorder="1" applyAlignment="1">
      <alignment horizontal="right" wrapText="1"/>
    </xf>
    <xf numFmtId="49" fontId="22" fillId="0" borderId="5" xfId="0" applyNumberFormat="1" applyFont="1" applyFill="1" applyBorder="1" applyAlignment="1">
      <alignment horizontal="justify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justify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3" fontId="32" fillId="0" borderId="21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s_budushtyanuyv2019@mail.ru_2021-12-23_09-14-04/&#1056;&#1072;&#1089;&#1095;&#1105;&#1090;&#1099;%20&#1082;%20&#1087;&#1088;&#1086;&#1077;&#1082;&#1090;&#1091;%20&#1073;&#1102;&#1076;&#1078;&#1077;&#1090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 "/>
      <sheetName val="прил 6 МКУК"/>
      <sheetName val="прил7,1"/>
      <sheetName val="прил 7"/>
      <sheetName val="прил 8"/>
      <sheetName val="прил1а"/>
      <sheetName val="прил3"/>
      <sheetName val="прил3 а"/>
      <sheetName val="прил4"/>
      <sheetName val="прил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3">
          <cell r="L183">
            <v>150</v>
          </cell>
          <cell r="M183">
            <v>150</v>
          </cell>
          <cell r="N183">
            <v>150</v>
          </cell>
        </row>
        <row r="184">
          <cell r="L184">
            <v>200</v>
          </cell>
          <cell r="M184">
            <v>200</v>
          </cell>
          <cell r="N184">
            <v>200</v>
          </cell>
        </row>
        <row r="185">
          <cell r="L185">
            <v>20</v>
          </cell>
          <cell r="M185">
            <v>20</v>
          </cell>
          <cell r="N185">
            <v>20</v>
          </cell>
        </row>
        <row r="187">
          <cell r="L187">
            <v>1000</v>
          </cell>
          <cell r="M187">
            <v>1000</v>
          </cell>
          <cell r="N187">
            <v>1000</v>
          </cell>
        </row>
        <row r="188">
          <cell r="L188">
            <v>6704.9470000000001</v>
          </cell>
          <cell r="M188">
            <v>8220.5640000000003</v>
          </cell>
          <cell r="N188">
            <v>9245.7129999999997</v>
          </cell>
        </row>
        <row r="192">
          <cell r="L192">
            <v>50</v>
          </cell>
          <cell r="M192">
            <v>50</v>
          </cell>
          <cell r="N192">
            <v>50</v>
          </cell>
        </row>
        <row r="193">
          <cell r="L193">
            <v>500</v>
          </cell>
          <cell r="M193">
            <v>500</v>
          </cell>
          <cell r="N193">
            <v>500</v>
          </cell>
        </row>
        <row r="197">
          <cell r="L197">
            <v>5</v>
          </cell>
          <cell r="M197">
            <v>5</v>
          </cell>
          <cell r="N197">
            <v>5</v>
          </cell>
        </row>
        <row r="198">
          <cell r="L198">
            <v>300</v>
          </cell>
          <cell r="M198">
            <v>300</v>
          </cell>
          <cell r="N198">
            <v>300</v>
          </cell>
        </row>
        <row r="200">
          <cell r="L200">
            <v>200</v>
          </cell>
          <cell r="M200">
            <v>200</v>
          </cell>
          <cell r="N200">
            <v>200</v>
          </cell>
        </row>
        <row r="206">
          <cell r="L206">
            <v>915</v>
          </cell>
        </row>
      </sheetData>
      <sheetData sheetId="8"/>
      <sheetData sheetId="9"/>
      <sheetData sheetId="10"/>
      <sheetData sheetId="11"/>
      <sheetData sheetId="12"/>
      <sheetData sheetId="13">
        <row r="16">
          <cell r="F16">
            <v>186713.76383999997</v>
          </cell>
          <cell r="G16">
            <v>193248.74557439997</v>
          </cell>
          <cell r="H16">
            <v>200398.94916065276</v>
          </cell>
        </row>
        <row r="17">
          <cell r="F17">
            <v>158000</v>
          </cell>
          <cell r="G17">
            <v>158000</v>
          </cell>
          <cell r="H17">
            <v>158000</v>
          </cell>
        </row>
        <row r="19">
          <cell r="F19">
            <v>2060116</v>
          </cell>
        </row>
        <row r="23">
          <cell r="F23">
            <v>8396074</v>
          </cell>
          <cell r="G23">
            <v>8396074</v>
          </cell>
          <cell r="H23">
            <v>8396074</v>
          </cell>
        </row>
        <row r="27">
          <cell r="F27">
            <v>850520.70720000018</v>
          </cell>
          <cell r="G27">
            <v>880288.93195200001</v>
          </cell>
          <cell r="H27">
            <v>912859.62243422389</v>
          </cell>
        </row>
        <row r="33">
          <cell r="F33">
            <v>1734016.6990745601</v>
          </cell>
          <cell r="G33">
            <v>1767928.3021661697</v>
          </cell>
          <cell r="H33">
            <v>1805032.4404631176</v>
          </cell>
        </row>
        <row r="41">
          <cell r="F41">
            <v>567400</v>
          </cell>
          <cell r="G41">
            <v>590200</v>
          </cell>
          <cell r="H41">
            <v>613800</v>
          </cell>
        </row>
        <row r="43">
          <cell r="F43">
            <v>100000</v>
          </cell>
          <cell r="G43">
            <v>100000</v>
          </cell>
          <cell r="H43">
            <v>100000</v>
          </cell>
        </row>
        <row r="47">
          <cell r="F47">
            <v>27100</v>
          </cell>
          <cell r="G47">
            <v>27100</v>
          </cell>
          <cell r="H47">
            <v>27100</v>
          </cell>
        </row>
        <row r="48">
          <cell r="F48">
            <v>174600</v>
          </cell>
          <cell r="G48">
            <v>174600</v>
          </cell>
          <cell r="H48">
            <v>174600</v>
          </cell>
        </row>
        <row r="50">
          <cell r="F50">
            <v>700000</v>
          </cell>
          <cell r="G50">
            <v>724500</v>
          </cell>
          <cell r="H50">
            <v>751306.49999999988</v>
          </cell>
        </row>
        <row r="51">
          <cell r="F51">
            <v>150000</v>
          </cell>
          <cell r="G51">
            <v>155250</v>
          </cell>
          <cell r="H51">
            <v>160994.25</v>
          </cell>
        </row>
        <row r="52">
          <cell r="F52">
            <v>50000</v>
          </cell>
          <cell r="G52">
            <v>51749.999999999993</v>
          </cell>
          <cell r="H52">
            <v>53664.749999999993</v>
          </cell>
        </row>
        <row r="54">
          <cell r="F54">
            <v>7587.84</v>
          </cell>
          <cell r="G54">
            <v>7853.4143999999997</v>
          </cell>
          <cell r="H54">
            <v>8143.990732799999</v>
          </cell>
        </row>
        <row r="55">
          <cell r="F55">
            <v>337305.60000000003</v>
          </cell>
          <cell r="G55">
            <v>349111.29599999997</v>
          </cell>
          <cell r="H55">
            <v>362028.41395199992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60">
          <cell r="F60">
            <v>10240</v>
          </cell>
          <cell r="G60">
            <v>10598.4</v>
          </cell>
          <cell r="H60">
            <v>10990.540800000001</v>
          </cell>
        </row>
        <row r="62">
          <cell r="F62">
            <v>195596</v>
          </cell>
          <cell r="G62">
            <v>195596</v>
          </cell>
        </row>
        <row r="64">
          <cell r="F64">
            <v>59070</v>
          </cell>
          <cell r="G64">
            <v>59070</v>
          </cell>
        </row>
        <row r="66">
          <cell r="F66">
            <v>42734</v>
          </cell>
          <cell r="G66">
            <v>42734</v>
          </cell>
        </row>
        <row r="71">
          <cell r="F71">
            <v>680000</v>
          </cell>
          <cell r="G71">
            <v>226825</v>
          </cell>
          <cell r="H71">
            <v>234292.52499999997</v>
          </cell>
        </row>
        <row r="82">
          <cell r="F82">
            <v>4901700</v>
          </cell>
          <cell r="G82">
            <v>3092000</v>
          </cell>
        </row>
        <row r="83">
          <cell r="F83">
            <v>620000</v>
          </cell>
          <cell r="G83">
            <v>620000</v>
          </cell>
          <cell r="H83">
            <v>620000</v>
          </cell>
        </row>
        <row r="85">
          <cell r="F85">
            <v>2150600</v>
          </cell>
          <cell r="G85">
            <v>2472000</v>
          </cell>
          <cell r="H85">
            <v>2603700</v>
          </cell>
        </row>
        <row r="92">
          <cell r="F92">
            <v>1185300</v>
          </cell>
        </row>
        <row r="93">
          <cell r="F93">
            <v>945800</v>
          </cell>
        </row>
        <row r="98">
          <cell r="F98">
            <v>82200</v>
          </cell>
          <cell r="G98">
            <v>82200</v>
          </cell>
          <cell r="H98">
            <v>82200</v>
          </cell>
        </row>
        <row r="101">
          <cell r="F101">
            <v>200000</v>
          </cell>
          <cell r="G101">
            <v>200000</v>
          </cell>
          <cell r="H101">
            <v>200000</v>
          </cell>
        </row>
        <row r="102">
          <cell r="F102">
            <v>880000</v>
          </cell>
          <cell r="G102">
            <v>880000</v>
          </cell>
          <cell r="H102">
            <v>880000</v>
          </cell>
        </row>
        <row r="105">
          <cell r="F105">
            <v>343597.05599999992</v>
          </cell>
          <cell r="G105">
            <v>347288.03999999992</v>
          </cell>
          <cell r="H105">
            <v>347959.12799999991</v>
          </cell>
        </row>
        <row r="111">
          <cell r="F111">
            <v>100000</v>
          </cell>
        </row>
        <row r="114">
          <cell r="F114">
            <v>111800</v>
          </cell>
        </row>
        <row r="117">
          <cell r="F117">
            <v>2781159.1372799999</v>
          </cell>
          <cell r="G117">
            <v>2781159.1372799999</v>
          </cell>
          <cell r="H117">
            <v>2781159.1372799999</v>
          </cell>
        </row>
        <row r="118">
          <cell r="F118">
            <v>425000</v>
          </cell>
          <cell r="G118">
            <v>300000</v>
          </cell>
          <cell r="H118">
            <v>300000</v>
          </cell>
        </row>
        <row r="129">
          <cell r="F129">
            <v>150000</v>
          </cell>
          <cell r="G129">
            <v>150000</v>
          </cell>
          <cell r="H129">
            <v>150000</v>
          </cell>
        </row>
        <row r="134">
          <cell r="F134">
            <v>100000</v>
          </cell>
          <cell r="G134">
            <v>100000</v>
          </cell>
          <cell r="H134">
            <v>100000</v>
          </cell>
        </row>
        <row r="140">
          <cell r="F140">
            <v>1859140</v>
          </cell>
          <cell r="G140">
            <v>1859140</v>
          </cell>
          <cell r="H140">
            <v>1859140</v>
          </cell>
        </row>
        <row r="141">
          <cell r="F141">
            <v>561460.28</v>
          </cell>
          <cell r="G141">
            <v>561460.28</v>
          </cell>
          <cell r="H141">
            <v>561460.28</v>
          </cell>
        </row>
        <row r="144">
          <cell r="F144">
            <v>1795238</v>
          </cell>
          <cell r="G144">
            <v>1795238</v>
          </cell>
          <cell r="H144">
            <v>1795238</v>
          </cell>
        </row>
        <row r="146">
          <cell r="F146">
            <v>542161.87600000005</v>
          </cell>
          <cell r="G146">
            <v>542161.87600000005</v>
          </cell>
          <cell r="H146">
            <v>542161.87600000005</v>
          </cell>
        </row>
        <row r="147">
          <cell r="F147">
            <v>4901409.7735679997</v>
          </cell>
          <cell r="G147">
            <v>4609409.7735679997</v>
          </cell>
          <cell r="H147">
            <v>4609409.7735679997</v>
          </cell>
        </row>
        <row r="156">
          <cell r="F156">
            <v>920500</v>
          </cell>
          <cell r="G156">
            <v>920500</v>
          </cell>
          <cell r="H156">
            <v>920500</v>
          </cell>
        </row>
        <row r="166">
          <cell r="F166">
            <v>25000</v>
          </cell>
          <cell r="G166">
            <v>25000</v>
          </cell>
          <cell r="H166">
            <v>25000</v>
          </cell>
        </row>
        <row r="175">
          <cell r="F175">
            <v>1369412</v>
          </cell>
          <cell r="G175">
            <v>1369412</v>
          </cell>
          <cell r="H175">
            <v>1369412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G13" sqref="G13:I15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10" x14ac:dyDescent="0.2">
      <c r="C1" s="168" t="s">
        <v>195</v>
      </c>
      <c r="D1" s="168"/>
      <c r="E1" s="168"/>
      <c r="F1" s="168"/>
    </row>
    <row r="2" spans="1:10" x14ac:dyDescent="0.2">
      <c r="C2" s="169" t="s">
        <v>65</v>
      </c>
      <c r="D2" s="170"/>
      <c r="E2" s="170"/>
      <c r="F2" s="170"/>
    </row>
    <row r="3" spans="1:10" x14ac:dyDescent="0.2">
      <c r="C3" s="169" t="s">
        <v>66</v>
      </c>
      <c r="D3" s="170"/>
      <c r="E3" s="170"/>
      <c r="F3" s="170"/>
    </row>
    <row r="4" spans="1:10" x14ac:dyDescent="0.2">
      <c r="C4" s="169" t="s">
        <v>67</v>
      </c>
      <c r="D4" s="170"/>
      <c r="E4" s="170"/>
      <c r="F4" s="170"/>
    </row>
    <row r="5" spans="1:10" x14ac:dyDescent="0.2">
      <c r="C5" s="157" t="s">
        <v>197</v>
      </c>
      <c r="D5" s="158"/>
      <c r="E5" s="158"/>
      <c r="F5" s="158"/>
    </row>
    <row r="6" spans="1:10" ht="33.75" customHeight="1" x14ac:dyDescent="0.2">
      <c r="A6" s="159" t="s">
        <v>184</v>
      </c>
      <c r="B6" s="160"/>
      <c r="C6" s="160"/>
      <c r="D6" s="161"/>
      <c r="E6" s="161"/>
      <c r="F6" s="161"/>
    </row>
    <row r="7" spans="1:10" x14ac:dyDescent="0.2">
      <c r="A7" s="160"/>
      <c r="B7" s="160"/>
      <c r="C7" s="160"/>
      <c r="D7" s="161"/>
      <c r="E7" s="161"/>
      <c r="F7" s="161"/>
    </row>
    <row r="8" spans="1:10" ht="13.5" thickBot="1" x14ac:dyDescent="0.25">
      <c r="E8" s="1" t="s">
        <v>0</v>
      </c>
    </row>
    <row r="9" spans="1:10" ht="15.75" x14ac:dyDescent="0.2">
      <c r="A9" s="151" t="s">
        <v>1</v>
      </c>
      <c r="B9" s="154" t="s">
        <v>3</v>
      </c>
      <c r="C9" s="154" t="s">
        <v>4</v>
      </c>
      <c r="D9" s="165" t="s">
        <v>6</v>
      </c>
      <c r="E9" s="166"/>
      <c r="F9" s="167"/>
    </row>
    <row r="10" spans="1:10" ht="12.75" customHeight="1" x14ac:dyDescent="0.2">
      <c r="A10" s="152"/>
      <c r="B10" s="155"/>
      <c r="C10" s="155"/>
      <c r="D10" s="162">
        <v>2022</v>
      </c>
      <c r="E10" s="162">
        <v>2023</v>
      </c>
      <c r="F10" s="162">
        <v>2024</v>
      </c>
    </row>
    <row r="11" spans="1:10" ht="12.75" customHeight="1" x14ac:dyDescent="0.2">
      <c r="A11" s="152"/>
      <c r="B11" s="155"/>
      <c r="C11" s="155"/>
      <c r="D11" s="163"/>
      <c r="E11" s="163"/>
      <c r="F11" s="163"/>
    </row>
    <row r="12" spans="1:10" ht="20.25" customHeight="1" thickBot="1" x14ac:dyDescent="0.25">
      <c r="A12" s="153"/>
      <c r="B12" s="156"/>
      <c r="C12" s="156"/>
      <c r="D12" s="164"/>
      <c r="E12" s="164"/>
      <c r="F12" s="164"/>
      <c r="G12" s="15"/>
    </row>
    <row r="13" spans="1:10" ht="15.75" x14ac:dyDescent="0.25">
      <c r="A13" s="12" t="s">
        <v>41</v>
      </c>
      <c r="B13" s="13" t="s">
        <v>14</v>
      </c>
      <c r="C13" s="13" t="s">
        <v>14</v>
      </c>
      <c r="D13" s="14">
        <f>D14+D22+D25+D27+D31+D33+D35+D20</f>
        <v>48585.299732962558</v>
      </c>
      <c r="E13" s="14">
        <f>E14+E22+E25+E27+E31+E33+E35+E20</f>
        <v>46434.877196940572</v>
      </c>
      <c r="F13" s="14">
        <f>F14+F22+F25+F27+F31+F33+F35+F20-0.02</f>
        <v>47450.955177390788</v>
      </c>
      <c r="G13" s="50"/>
      <c r="H13" s="50"/>
      <c r="I13" s="50"/>
    </row>
    <row r="14" spans="1:10" ht="15.75" x14ac:dyDescent="0.25">
      <c r="A14" s="3" t="s">
        <v>15</v>
      </c>
      <c r="B14" s="6" t="s">
        <v>30</v>
      </c>
      <c r="C14" s="6" t="s">
        <v>31</v>
      </c>
      <c r="D14" s="5">
        <f>SUM(D15:D19)</f>
        <v>15591.874610114563</v>
      </c>
      <c r="E14" s="5">
        <f>SUM(E15:E19)</f>
        <v>15728.819090092571</v>
      </c>
      <c r="F14" s="5">
        <f>SUM(F15:F19)</f>
        <v>15877.309457542795</v>
      </c>
      <c r="G14" s="50"/>
      <c r="H14" s="50"/>
      <c r="I14" s="50"/>
      <c r="J14" s="50"/>
    </row>
    <row r="15" spans="1:10" ht="51" customHeight="1" x14ac:dyDescent="0.25">
      <c r="A15" s="7" t="s">
        <v>10</v>
      </c>
      <c r="B15" s="8" t="s">
        <v>30</v>
      </c>
      <c r="C15" s="8" t="s">
        <v>32</v>
      </c>
      <c r="D15" s="4">
        <f>'6'!G14</f>
        <v>186.71376383999998</v>
      </c>
      <c r="E15" s="4">
        <f>'6'!H14</f>
        <v>193.24874557439998</v>
      </c>
      <c r="F15" s="4">
        <f>'6'!I14</f>
        <v>200.39894916065276</v>
      </c>
      <c r="G15" s="50"/>
    </row>
    <row r="16" spans="1:10" ht="46.5" customHeight="1" x14ac:dyDescent="0.25">
      <c r="A16" s="7" t="s">
        <v>16</v>
      </c>
      <c r="B16" s="8" t="s">
        <v>30</v>
      </c>
      <c r="C16" s="8" t="s">
        <v>33</v>
      </c>
      <c r="D16" s="4">
        <f>'6'!G22</f>
        <v>13892.027406274563</v>
      </c>
      <c r="E16" s="4">
        <f>'6'!H22</f>
        <v>13978.507234118171</v>
      </c>
      <c r="F16" s="4">
        <f>'6'!I22</f>
        <v>14071.782062897342</v>
      </c>
    </row>
    <row r="17" spans="1:9" ht="46.5" customHeight="1" x14ac:dyDescent="0.25">
      <c r="A17" s="7" t="s">
        <v>187</v>
      </c>
      <c r="B17" s="8" t="s">
        <v>30</v>
      </c>
      <c r="C17" s="8" t="s">
        <v>189</v>
      </c>
      <c r="D17" s="4">
        <f>'6'!G40</f>
        <v>158</v>
      </c>
      <c r="E17" s="4">
        <f>'6'!H40</f>
        <v>158</v>
      </c>
      <c r="F17" s="4">
        <f>'6'!I40</f>
        <v>158</v>
      </c>
    </row>
    <row r="18" spans="1:9" ht="15.75" x14ac:dyDescent="0.25">
      <c r="A18" s="7" t="s">
        <v>17</v>
      </c>
      <c r="B18" s="8" t="s">
        <v>30</v>
      </c>
      <c r="C18" s="8" t="s">
        <v>34</v>
      </c>
      <c r="D18" s="4">
        <f>'6'!G46</f>
        <v>100</v>
      </c>
      <c r="E18" s="4">
        <f>'6'!H46</f>
        <v>100</v>
      </c>
      <c r="F18" s="4">
        <f>'6'!I46</f>
        <v>100</v>
      </c>
    </row>
    <row r="19" spans="1:9" ht="15.75" x14ac:dyDescent="0.25">
      <c r="A19" s="7" t="s">
        <v>22</v>
      </c>
      <c r="B19" s="8" t="s">
        <v>30</v>
      </c>
      <c r="C19" s="8" t="s">
        <v>35</v>
      </c>
      <c r="D19" s="4">
        <f>'6'!G52</f>
        <v>1255.1334400000001</v>
      </c>
      <c r="E19" s="4">
        <f>'6'!H52</f>
        <v>1299.0631104000001</v>
      </c>
      <c r="F19" s="4">
        <f>'6'!I52</f>
        <v>1347.1284454847998</v>
      </c>
    </row>
    <row r="20" spans="1:9" ht="15.75" x14ac:dyDescent="0.25">
      <c r="A20" s="9" t="s">
        <v>12</v>
      </c>
      <c r="B20" s="6" t="s">
        <v>36</v>
      </c>
      <c r="C20" s="6" t="s">
        <v>31</v>
      </c>
      <c r="D20" s="5">
        <f>D21</f>
        <v>297.39999999999998</v>
      </c>
      <c r="E20" s="5">
        <f>E21</f>
        <v>297.39999999999998</v>
      </c>
      <c r="F20" s="5">
        <f>F21</f>
        <v>0</v>
      </c>
    </row>
    <row r="21" spans="1:9" ht="15.75" x14ac:dyDescent="0.25">
      <c r="A21" s="2" t="s">
        <v>18</v>
      </c>
      <c r="B21" s="8" t="s">
        <v>36</v>
      </c>
      <c r="C21" s="8" t="s">
        <v>32</v>
      </c>
      <c r="D21" s="4">
        <f>'6'!G66</f>
        <v>297.39999999999998</v>
      </c>
      <c r="E21" s="4">
        <f>'6'!H66</f>
        <v>297.39999999999998</v>
      </c>
      <c r="F21" s="4">
        <f>'6'!I66</f>
        <v>0</v>
      </c>
    </row>
    <row r="22" spans="1:9" ht="31.5" x14ac:dyDescent="0.25">
      <c r="A22" s="3" t="s">
        <v>27</v>
      </c>
      <c r="B22" s="6" t="s">
        <v>32</v>
      </c>
      <c r="C22" s="6" t="s">
        <v>31</v>
      </c>
      <c r="D22" s="5">
        <f>SUM(D23:D24)</f>
        <v>683.5</v>
      </c>
      <c r="E22" s="5">
        <f>SUM(E23:E24)</f>
        <v>230.32499999999999</v>
      </c>
      <c r="F22" s="5">
        <f>SUM(F23:F24)</f>
        <v>237.81252499999997</v>
      </c>
    </row>
    <row r="23" spans="1:9" ht="47.25" x14ac:dyDescent="0.25">
      <c r="A23" s="7" t="s">
        <v>26</v>
      </c>
      <c r="B23" s="8" t="s">
        <v>32</v>
      </c>
      <c r="C23" s="8" t="s">
        <v>37</v>
      </c>
      <c r="D23" s="4">
        <f>'6'!G75</f>
        <v>680</v>
      </c>
      <c r="E23" s="4">
        <f>'6'!H75</f>
        <v>226.82499999999999</v>
      </c>
      <c r="F23" s="4">
        <f>'6'!I75+0.02</f>
        <v>234.31252499999997</v>
      </c>
    </row>
    <row r="24" spans="1:9" ht="26.25" x14ac:dyDescent="0.25">
      <c r="A24" s="46" t="s">
        <v>76</v>
      </c>
      <c r="B24" s="8" t="s">
        <v>32</v>
      </c>
      <c r="C24" s="8" t="s">
        <v>79</v>
      </c>
      <c r="D24" s="4">
        <f>'6'!G86</f>
        <v>3.5</v>
      </c>
      <c r="E24" s="4">
        <f>'6'!H86</f>
        <v>3.5</v>
      </c>
      <c r="F24" s="4">
        <f>'6'!I86</f>
        <v>3.5</v>
      </c>
    </row>
    <row r="25" spans="1:9" ht="15.75" x14ac:dyDescent="0.25">
      <c r="A25" s="9" t="s">
        <v>19</v>
      </c>
      <c r="B25" s="6" t="s">
        <v>33</v>
      </c>
      <c r="C25" s="6" t="s">
        <v>31</v>
      </c>
      <c r="D25" s="5">
        <f>SUM(D26:D26)</f>
        <v>4901.7</v>
      </c>
      <c r="E25" s="5">
        <f>SUM(E26:E26)</f>
        <v>3092</v>
      </c>
      <c r="F25" s="5">
        <f>SUM(F26:F26)</f>
        <v>3223.7</v>
      </c>
    </row>
    <row r="26" spans="1:9" ht="15.75" x14ac:dyDescent="0.25">
      <c r="A26" s="2" t="s">
        <v>43</v>
      </c>
      <c r="B26" s="8" t="s">
        <v>33</v>
      </c>
      <c r="C26" s="8" t="s">
        <v>37</v>
      </c>
      <c r="D26" s="4">
        <f>'6'!G87</f>
        <v>4901.7</v>
      </c>
      <c r="E26" s="4">
        <f>'6'!H87</f>
        <v>3092</v>
      </c>
      <c r="F26" s="4">
        <f>'6'!I87</f>
        <v>3223.7</v>
      </c>
    </row>
    <row r="27" spans="1:9" ht="15.75" x14ac:dyDescent="0.25">
      <c r="A27" s="9" t="s">
        <v>7</v>
      </c>
      <c r="B27" s="6" t="s">
        <v>38</v>
      </c>
      <c r="C27" s="6" t="s">
        <v>31</v>
      </c>
      <c r="D27" s="5">
        <f>SUM(D28:D30)</f>
        <v>15136.503193279999</v>
      </c>
      <c r="E27" s="5">
        <f>SUM(E28:E30)</f>
        <v>15404.011177279999</v>
      </c>
      <c r="F27" s="5">
        <f>SUM(F28:F30)</f>
        <v>16429.831265279998</v>
      </c>
    </row>
    <row r="28" spans="1:9" ht="15.75" x14ac:dyDescent="0.25">
      <c r="A28" s="2" t="s">
        <v>20</v>
      </c>
      <c r="B28" s="8" t="s">
        <v>38</v>
      </c>
      <c r="C28" s="8" t="s">
        <v>30</v>
      </c>
      <c r="D28" s="4">
        <f>'6'!G104</f>
        <v>1423.5970560000001</v>
      </c>
      <c r="E28" s="4">
        <f>'6'!H104</f>
        <v>1427.2880399999999</v>
      </c>
      <c r="F28" s="4">
        <f>'6'!I104</f>
        <v>1427.959128</v>
      </c>
      <c r="G28" s="50"/>
      <c r="H28" s="50"/>
      <c r="I28" s="50"/>
    </row>
    <row r="29" spans="1:9" ht="15.75" x14ac:dyDescent="0.25">
      <c r="A29" s="2" t="s">
        <v>8</v>
      </c>
      <c r="B29" s="8" t="s">
        <v>38</v>
      </c>
      <c r="C29" s="8" t="s">
        <v>36</v>
      </c>
      <c r="D29" s="4">
        <f>'6'!G112</f>
        <v>211.8</v>
      </c>
      <c r="E29" s="4">
        <f>'6'!H112</f>
        <v>0</v>
      </c>
      <c r="F29" s="4">
        <f>'6'!I112</f>
        <v>0</v>
      </c>
    </row>
    <row r="30" spans="1:9" ht="15.75" x14ac:dyDescent="0.25">
      <c r="A30" s="2" t="s">
        <v>21</v>
      </c>
      <c r="B30" s="8" t="s">
        <v>38</v>
      </c>
      <c r="C30" s="8" t="s">
        <v>32</v>
      </c>
      <c r="D30" s="4">
        <f>'6'!G121</f>
        <v>13501.10613728</v>
      </c>
      <c r="E30" s="4">
        <f>'6'!H121</f>
        <v>13976.72313728</v>
      </c>
      <c r="F30" s="4">
        <f>'6'!I121</f>
        <v>15001.872137279999</v>
      </c>
    </row>
    <row r="31" spans="1:9" ht="15.75" x14ac:dyDescent="0.25">
      <c r="A31" s="3" t="s">
        <v>29</v>
      </c>
      <c r="B31" s="6" t="s">
        <v>39</v>
      </c>
      <c r="C31" s="6" t="s">
        <v>31</v>
      </c>
      <c r="D31" s="5">
        <f>SUM(D32:D32)</f>
        <v>10579.909929568001</v>
      </c>
      <c r="E31" s="5">
        <f>SUM(E32:E32)</f>
        <v>10287.909929568001</v>
      </c>
      <c r="F31" s="5">
        <f>SUM(F32:F32)</f>
        <v>10287.909929568001</v>
      </c>
    </row>
    <row r="32" spans="1:9" ht="15.75" x14ac:dyDescent="0.25">
      <c r="A32" s="7" t="s">
        <v>11</v>
      </c>
      <c r="B32" s="8" t="s">
        <v>39</v>
      </c>
      <c r="C32" s="8" t="s">
        <v>30</v>
      </c>
      <c r="D32" s="4">
        <f>'6'!G136</f>
        <v>10579.909929568001</v>
      </c>
      <c r="E32" s="4">
        <f>'6'!H136</f>
        <v>10287.909929568001</v>
      </c>
      <c r="F32" s="4">
        <f>'6'!I136</f>
        <v>10287.909929568001</v>
      </c>
      <c r="G32" s="50"/>
      <c r="H32" s="50"/>
      <c r="I32" s="50"/>
    </row>
    <row r="33" spans="1:6" ht="15.75" x14ac:dyDescent="0.25">
      <c r="A33" s="10" t="s">
        <v>25</v>
      </c>
      <c r="B33" s="6" t="s">
        <v>40</v>
      </c>
      <c r="C33" s="6" t="s">
        <v>31</v>
      </c>
      <c r="D33" s="5">
        <f>SUM(D34)</f>
        <v>1369.412</v>
      </c>
      <c r="E33" s="5">
        <f>SUM(E34)</f>
        <v>1369.412</v>
      </c>
      <c r="F33" s="5">
        <f>SUM(F34)</f>
        <v>1369.412</v>
      </c>
    </row>
    <row r="34" spans="1:6" ht="15.75" x14ac:dyDescent="0.25">
      <c r="A34" s="2" t="s">
        <v>23</v>
      </c>
      <c r="B34" s="8" t="s">
        <v>40</v>
      </c>
      <c r="C34" s="8" t="s">
        <v>30</v>
      </c>
      <c r="D34" s="4">
        <f>'6'!G148</f>
        <v>1369.412</v>
      </c>
      <c r="E34" s="4">
        <f>'6'!H148</f>
        <v>1369.412</v>
      </c>
      <c r="F34" s="4">
        <f>'6'!I148</f>
        <v>1369.412</v>
      </c>
    </row>
    <row r="35" spans="1:6" ht="15.75" x14ac:dyDescent="0.25">
      <c r="A35" s="3" t="s">
        <v>9</v>
      </c>
      <c r="B35" s="6" t="s">
        <v>34</v>
      </c>
      <c r="C35" s="6" t="s">
        <v>31</v>
      </c>
      <c r="D35" s="5">
        <f>D36</f>
        <v>25</v>
      </c>
      <c r="E35" s="5">
        <f>E36</f>
        <v>25</v>
      </c>
      <c r="F35" s="5">
        <f>F36</f>
        <v>25</v>
      </c>
    </row>
    <row r="36" spans="1:6" ht="21.75" customHeight="1" x14ac:dyDescent="0.25">
      <c r="A36" s="7" t="s">
        <v>165</v>
      </c>
      <c r="B36" s="11" t="s">
        <v>34</v>
      </c>
      <c r="C36" s="11" t="s">
        <v>36</v>
      </c>
      <c r="D36" s="4">
        <f>'6'!G156</f>
        <v>25</v>
      </c>
      <c r="E36" s="4">
        <f>'6'!H156</f>
        <v>25</v>
      </c>
      <c r="F36" s="4">
        <f>'6'!I156</f>
        <v>25</v>
      </c>
    </row>
  </sheetData>
  <mergeCells count="13"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  <mergeCell ref="B9:B12"/>
    <mergeCell ref="D9:F9"/>
    <mergeCell ref="D10:D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zoomScaleNormal="100" workbookViewId="0">
      <selection activeCell="K17" sqref="K17"/>
    </sheetView>
  </sheetViews>
  <sheetFormatPr defaultColWidth="13.85546875" defaultRowHeight="12.75" x14ac:dyDescent="0.2"/>
  <cols>
    <col min="1" max="1" width="41.28515625" style="1" customWidth="1"/>
    <col min="2" max="4" width="6.42578125" style="1" customWidth="1"/>
    <col min="5" max="5" width="15.42578125" style="1" customWidth="1"/>
    <col min="6" max="6" width="5.28515625" style="1" customWidth="1"/>
    <col min="7" max="7" width="10.7109375" style="1" customWidth="1"/>
    <col min="8" max="8" width="12" style="15" customWidth="1"/>
    <col min="9" max="9" width="11.28515625" style="1" customWidth="1"/>
    <col min="10" max="16384" width="13.85546875" style="1"/>
  </cols>
  <sheetData>
    <row r="1" spans="1:12" x14ac:dyDescent="0.2">
      <c r="C1" s="18"/>
      <c r="I1" s="16" t="s">
        <v>196</v>
      </c>
      <c r="J1" s="19"/>
      <c r="K1" s="19"/>
      <c r="L1" s="19"/>
    </row>
    <row r="2" spans="1:12" x14ac:dyDescent="0.2">
      <c r="C2" s="18"/>
      <c r="I2" s="17" t="s">
        <v>65</v>
      </c>
      <c r="J2" s="20"/>
      <c r="K2" s="20"/>
      <c r="L2" s="20"/>
    </row>
    <row r="3" spans="1:12" x14ac:dyDescent="0.2">
      <c r="C3" s="18"/>
      <c r="I3" s="17" t="s">
        <v>66</v>
      </c>
      <c r="J3" s="20"/>
      <c r="K3" s="20"/>
      <c r="L3" s="20"/>
    </row>
    <row r="4" spans="1:12" x14ac:dyDescent="0.2">
      <c r="C4" s="18"/>
      <c r="I4" s="17" t="s">
        <v>67</v>
      </c>
      <c r="J4" s="20"/>
      <c r="K4" s="20"/>
      <c r="L4" s="20"/>
    </row>
    <row r="5" spans="1:12" ht="15.75" x14ac:dyDescent="0.25">
      <c r="C5" s="18"/>
      <c r="H5" s="20"/>
      <c r="I5" s="150" t="s">
        <v>197</v>
      </c>
      <c r="J5" s="54"/>
      <c r="K5" s="54"/>
      <c r="L5" s="54"/>
    </row>
    <row r="6" spans="1:12" ht="15.75" x14ac:dyDescent="0.25">
      <c r="A6" s="173" t="s">
        <v>74</v>
      </c>
      <c r="B6" s="173"/>
      <c r="C6" s="173"/>
      <c r="D6" s="173"/>
      <c r="E6" s="173"/>
      <c r="F6" s="173"/>
      <c r="G6" s="174"/>
      <c r="I6" s="21"/>
    </row>
    <row r="7" spans="1:12" ht="34.5" customHeight="1" x14ac:dyDescent="0.25">
      <c r="A7" s="171" t="s">
        <v>81</v>
      </c>
      <c r="B7" s="171"/>
      <c r="C7" s="171"/>
      <c r="D7" s="171"/>
      <c r="E7" s="171"/>
      <c r="F7" s="171"/>
      <c r="G7" s="172"/>
    </row>
    <row r="8" spans="1:12" x14ac:dyDescent="0.2">
      <c r="F8" s="1" t="s">
        <v>0</v>
      </c>
    </row>
    <row r="9" spans="1:12" x14ac:dyDescent="0.2">
      <c r="J9" s="57"/>
      <c r="K9" s="57"/>
      <c r="L9" s="57"/>
    </row>
    <row r="10" spans="1:12" x14ac:dyDescent="0.2">
      <c r="A10" s="22" t="s">
        <v>1</v>
      </c>
      <c r="B10" s="22" t="s">
        <v>42</v>
      </c>
      <c r="C10" s="22" t="s">
        <v>3</v>
      </c>
      <c r="D10" s="22" t="s">
        <v>4</v>
      </c>
      <c r="E10" s="22" t="s">
        <v>2</v>
      </c>
      <c r="F10" s="23" t="s">
        <v>5</v>
      </c>
      <c r="G10" s="24">
        <v>2022</v>
      </c>
      <c r="H10" s="24">
        <v>2023</v>
      </c>
      <c r="I10" s="24">
        <v>2024</v>
      </c>
      <c r="J10" s="55"/>
      <c r="K10" s="56"/>
      <c r="L10" s="55"/>
    </row>
    <row r="11" spans="1:12" x14ac:dyDescent="0.2">
      <c r="A11" s="25"/>
      <c r="B11" s="25"/>
      <c r="C11" s="25"/>
      <c r="D11" s="25"/>
      <c r="E11" s="25"/>
      <c r="F11" s="26"/>
      <c r="G11" s="24" t="s">
        <v>6</v>
      </c>
      <c r="H11" s="24" t="s">
        <v>6</v>
      </c>
      <c r="I11" s="24" t="s">
        <v>6</v>
      </c>
    </row>
    <row r="12" spans="1:12" ht="35.25" customHeight="1" x14ac:dyDescent="0.25">
      <c r="A12" s="45" t="s">
        <v>24</v>
      </c>
      <c r="B12" s="27">
        <v>911</v>
      </c>
      <c r="C12" s="28" t="s">
        <v>14</v>
      </c>
      <c r="D12" s="28" t="s">
        <v>14</v>
      </c>
      <c r="E12" s="28" t="s">
        <v>14</v>
      </c>
      <c r="F12" s="28" t="s">
        <v>14</v>
      </c>
      <c r="G12" s="29">
        <f>G13+G66+G74+G87+G103+G136+G148+G155</f>
        <v>48585.299732962558</v>
      </c>
      <c r="H12" s="29">
        <f>H13+H66+H74+H87+H103+H136+H148+H155</f>
        <v>46434.877196940564</v>
      </c>
      <c r="I12" s="29">
        <f>I13+I66+I74+I87+I103+I136+I148+I155</f>
        <v>47450.955177390788</v>
      </c>
      <c r="J12" s="51"/>
      <c r="K12" s="51"/>
      <c r="L12" s="51"/>
    </row>
    <row r="13" spans="1:12" ht="12.75" customHeight="1" x14ac:dyDescent="0.2">
      <c r="A13" s="44" t="s">
        <v>15</v>
      </c>
      <c r="B13" s="95">
        <v>911</v>
      </c>
      <c r="C13" s="96" t="s">
        <v>30</v>
      </c>
      <c r="D13" s="96" t="s">
        <v>31</v>
      </c>
      <c r="E13" s="97" t="s">
        <v>14</v>
      </c>
      <c r="F13" s="97" t="s">
        <v>14</v>
      </c>
      <c r="G13" s="98">
        <f>G14+G22+G46+G52+G40</f>
        <v>15591.874610114563</v>
      </c>
      <c r="H13" s="98">
        <f>H14+H22+H46+H52+H40</f>
        <v>15728.819090092571</v>
      </c>
      <c r="I13" s="98">
        <f>I14+I22+I46+I52+I40</f>
        <v>15877.309457542795</v>
      </c>
      <c r="J13" s="30"/>
      <c r="K13" s="30"/>
      <c r="L13" s="30"/>
    </row>
    <row r="14" spans="1:12" ht="27" customHeight="1" x14ac:dyDescent="0.25">
      <c r="A14" s="44" t="s">
        <v>71</v>
      </c>
      <c r="B14" s="99"/>
      <c r="C14" s="100" t="s">
        <v>30</v>
      </c>
      <c r="D14" s="100" t="s">
        <v>32</v>
      </c>
      <c r="E14" s="100"/>
      <c r="F14" s="100"/>
      <c r="G14" s="101">
        <f>G15</f>
        <v>186.71376383999998</v>
      </c>
      <c r="H14" s="101">
        <f>H15</f>
        <v>193.24874557439998</v>
      </c>
      <c r="I14" s="101">
        <f>I15</f>
        <v>200.39894916065276</v>
      </c>
      <c r="J14" s="30"/>
      <c r="K14" s="30"/>
      <c r="L14" s="30"/>
    </row>
    <row r="15" spans="1:12" ht="24" customHeight="1" x14ac:dyDescent="0.25">
      <c r="A15" s="46" t="s">
        <v>61</v>
      </c>
      <c r="B15" s="99"/>
      <c r="C15" s="31" t="s">
        <v>30</v>
      </c>
      <c r="D15" s="31" t="s">
        <v>32</v>
      </c>
      <c r="E15" s="31" t="s">
        <v>47</v>
      </c>
      <c r="F15" s="100"/>
      <c r="G15" s="102">
        <f>G17</f>
        <v>186.71376383999998</v>
      </c>
      <c r="H15" s="102">
        <f>H17</f>
        <v>193.24874557439998</v>
      </c>
      <c r="I15" s="102">
        <f>I17</f>
        <v>200.39894916065276</v>
      </c>
    </row>
    <row r="16" spans="1:12" ht="33" customHeight="1" x14ac:dyDescent="0.2">
      <c r="A16" s="46" t="s">
        <v>83</v>
      </c>
      <c r="B16" s="32"/>
      <c r="C16" s="31" t="s">
        <v>30</v>
      </c>
      <c r="D16" s="31" t="s">
        <v>32</v>
      </c>
      <c r="E16" s="34" t="s">
        <v>82</v>
      </c>
      <c r="F16" s="31"/>
      <c r="G16" s="33">
        <f>G17</f>
        <v>186.71376383999998</v>
      </c>
      <c r="H16" s="33">
        <f>H17</f>
        <v>193.24874557439998</v>
      </c>
      <c r="I16" s="33">
        <f>I17</f>
        <v>200.39894916065276</v>
      </c>
    </row>
    <row r="17" spans="1:15" ht="33" customHeight="1" x14ac:dyDescent="0.2">
      <c r="A17" s="48" t="s">
        <v>90</v>
      </c>
      <c r="B17" s="32"/>
      <c r="C17" s="31" t="s">
        <v>30</v>
      </c>
      <c r="D17" s="31" t="s">
        <v>32</v>
      </c>
      <c r="E17" s="34" t="s">
        <v>89</v>
      </c>
      <c r="F17" s="31"/>
      <c r="G17" s="33">
        <f>G19</f>
        <v>186.71376383999998</v>
      </c>
      <c r="H17" s="33">
        <f>H19</f>
        <v>193.24874557439998</v>
      </c>
      <c r="I17" s="33">
        <f>I19</f>
        <v>200.39894916065276</v>
      </c>
    </row>
    <row r="18" spans="1:15" ht="28.5" customHeight="1" x14ac:dyDescent="0.2">
      <c r="A18" s="48" t="s">
        <v>86</v>
      </c>
      <c r="B18" s="32"/>
      <c r="C18" s="31" t="s">
        <v>30</v>
      </c>
      <c r="D18" s="31" t="s">
        <v>32</v>
      </c>
      <c r="E18" s="34" t="s">
        <v>91</v>
      </c>
      <c r="F18" s="103" t="s">
        <v>14</v>
      </c>
      <c r="G18" s="33">
        <f>G19</f>
        <v>186.71376383999998</v>
      </c>
      <c r="H18" s="33">
        <f>H19</f>
        <v>193.24874557439998</v>
      </c>
      <c r="I18" s="33">
        <f>I19</f>
        <v>200.39894916065276</v>
      </c>
    </row>
    <row r="19" spans="1:15" ht="27.75" customHeight="1" x14ac:dyDescent="0.2">
      <c r="A19" s="47" t="s">
        <v>92</v>
      </c>
      <c r="B19" s="32"/>
      <c r="C19" s="31" t="s">
        <v>30</v>
      </c>
      <c r="D19" s="31" t="s">
        <v>32</v>
      </c>
      <c r="E19" s="34" t="s">
        <v>91</v>
      </c>
      <c r="F19" s="104">
        <v>200</v>
      </c>
      <c r="G19" s="33">
        <f>[1]прил9!F16/1000</f>
        <v>186.71376383999998</v>
      </c>
      <c r="H19" s="33">
        <f>[1]прил9!G16/1000</f>
        <v>193.24874557439998</v>
      </c>
      <c r="I19" s="33">
        <f>[1]прил9!H16/1000</f>
        <v>200.39894916065276</v>
      </c>
    </row>
    <row r="20" spans="1:15" ht="28.5" hidden="1" customHeight="1" x14ac:dyDescent="0.2">
      <c r="A20" s="47" t="s">
        <v>96</v>
      </c>
      <c r="B20" s="105"/>
      <c r="C20" s="31" t="s">
        <v>30</v>
      </c>
      <c r="D20" s="31" t="s">
        <v>32</v>
      </c>
      <c r="E20" s="34" t="s">
        <v>93</v>
      </c>
      <c r="F20" s="104"/>
      <c r="G20" s="33"/>
      <c r="H20" s="33"/>
      <c r="I20" s="33"/>
    </row>
    <row r="21" spans="1:15" ht="18.75" hidden="1" customHeight="1" x14ac:dyDescent="0.2">
      <c r="A21" s="47" t="s">
        <v>95</v>
      </c>
      <c r="B21" s="105"/>
      <c r="C21" s="31" t="s">
        <v>30</v>
      </c>
      <c r="D21" s="31" t="s">
        <v>32</v>
      </c>
      <c r="E21" s="34" t="s">
        <v>93</v>
      </c>
      <c r="F21" s="104">
        <v>500</v>
      </c>
    </row>
    <row r="22" spans="1:15" ht="39" customHeight="1" x14ac:dyDescent="0.25">
      <c r="A22" s="44" t="s">
        <v>16</v>
      </c>
      <c r="B22" s="32"/>
      <c r="C22" s="100" t="s">
        <v>30</v>
      </c>
      <c r="D22" s="100" t="s">
        <v>33</v>
      </c>
      <c r="E22" s="27" t="s">
        <v>14</v>
      </c>
      <c r="F22" s="27" t="s">
        <v>14</v>
      </c>
      <c r="G22" s="29">
        <f t="shared" ref="G22:I23" si="0">G23</f>
        <v>13892.027406274563</v>
      </c>
      <c r="H22" s="29">
        <f>H23</f>
        <v>13978.507234118171</v>
      </c>
      <c r="I22" s="29">
        <f>I23</f>
        <v>14071.782062897342</v>
      </c>
      <c r="J22" s="175"/>
      <c r="K22" s="176"/>
      <c r="L22" s="176"/>
      <c r="M22" s="176"/>
      <c r="N22" s="176"/>
      <c r="O22" s="176"/>
    </row>
    <row r="23" spans="1:15" ht="27.75" customHeight="1" x14ac:dyDescent="0.2">
      <c r="A23" s="46" t="s">
        <v>61</v>
      </c>
      <c r="B23" s="32"/>
      <c r="C23" s="31" t="s">
        <v>30</v>
      </c>
      <c r="D23" s="31" t="s">
        <v>33</v>
      </c>
      <c r="E23" s="31" t="s">
        <v>47</v>
      </c>
      <c r="F23" s="36" t="s">
        <v>14</v>
      </c>
      <c r="G23" s="33">
        <f t="shared" si="0"/>
        <v>13892.027406274563</v>
      </c>
      <c r="H23" s="33">
        <f t="shared" si="0"/>
        <v>13978.507234118171</v>
      </c>
      <c r="I23" s="33">
        <f t="shared" si="0"/>
        <v>14071.782062897342</v>
      </c>
      <c r="L23" s="30"/>
    </row>
    <row r="24" spans="1:15" ht="27.75" customHeight="1" x14ac:dyDescent="0.2">
      <c r="A24" s="46" t="s">
        <v>83</v>
      </c>
      <c r="B24" s="32"/>
      <c r="C24" s="31" t="s">
        <v>30</v>
      </c>
      <c r="D24" s="31" t="s">
        <v>33</v>
      </c>
      <c r="E24" s="34" t="s">
        <v>82</v>
      </c>
      <c r="F24" s="36" t="s">
        <v>14</v>
      </c>
      <c r="G24" s="33">
        <f>G25+G28</f>
        <v>13892.027406274563</v>
      </c>
      <c r="H24" s="33">
        <f>H25+H28</f>
        <v>13978.507234118171</v>
      </c>
      <c r="I24" s="33">
        <f>I25+I28</f>
        <v>14071.782062897342</v>
      </c>
      <c r="L24" s="30"/>
    </row>
    <row r="25" spans="1:15" ht="27.75" customHeight="1" x14ac:dyDescent="0.2">
      <c r="A25" s="47" t="s">
        <v>85</v>
      </c>
      <c r="B25" s="32"/>
      <c r="C25" s="31" t="s">
        <v>30</v>
      </c>
      <c r="D25" s="31" t="s">
        <v>33</v>
      </c>
      <c r="E25" s="34" t="s">
        <v>84</v>
      </c>
      <c r="F25" s="36"/>
      <c r="G25" s="33">
        <f t="shared" ref="G25:I26" si="1">G26</f>
        <v>2060.116</v>
      </c>
      <c r="H25" s="33">
        <f t="shared" si="1"/>
        <v>2060.116</v>
      </c>
      <c r="I25" s="33">
        <f t="shared" si="1"/>
        <v>2060.116</v>
      </c>
    </row>
    <row r="26" spans="1:15" ht="27.75" customHeight="1" x14ac:dyDescent="0.2">
      <c r="A26" s="48" t="s">
        <v>86</v>
      </c>
      <c r="B26" s="32"/>
      <c r="C26" s="106" t="s">
        <v>30</v>
      </c>
      <c r="D26" s="106" t="s">
        <v>33</v>
      </c>
      <c r="E26" s="34" t="s">
        <v>87</v>
      </c>
      <c r="F26" s="107"/>
      <c r="G26" s="108">
        <f t="shared" si="1"/>
        <v>2060.116</v>
      </c>
      <c r="H26" s="108">
        <f t="shared" si="1"/>
        <v>2060.116</v>
      </c>
      <c r="I26" s="108">
        <f t="shared" si="1"/>
        <v>2060.116</v>
      </c>
    </row>
    <row r="27" spans="1:15" ht="66.75" customHeight="1" x14ac:dyDescent="0.2">
      <c r="A27" s="47" t="s">
        <v>88</v>
      </c>
      <c r="B27" s="35"/>
      <c r="C27" s="31" t="s">
        <v>30</v>
      </c>
      <c r="D27" s="31" t="s">
        <v>33</v>
      </c>
      <c r="E27" s="34" t="s">
        <v>87</v>
      </c>
      <c r="F27" s="36">
        <v>100</v>
      </c>
      <c r="G27" s="33">
        <f>[1]прил9!$F$19/1000</f>
        <v>2060.116</v>
      </c>
      <c r="H27" s="33">
        <f>[1]прил9!$F$19/1000</f>
        <v>2060.116</v>
      </c>
      <c r="I27" s="33">
        <f>[1]прил9!$F$19/1000</f>
        <v>2060.116</v>
      </c>
    </row>
    <row r="28" spans="1:15" ht="27" customHeight="1" x14ac:dyDescent="0.2">
      <c r="A28" s="48" t="s">
        <v>90</v>
      </c>
      <c r="B28" s="105"/>
      <c r="C28" s="109" t="s">
        <v>30</v>
      </c>
      <c r="D28" s="109" t="s">
        <v>33</v>
      </c>
      <c r="E28" s="34" t="s">
        <v>89</v>
      </c>
      <c r="F28" s="37"/>
      <c r="G28" s="110">
        <f>G29+G32+G34+G36+G38</f>
        <v>11831.911406274563</v>
      </c>
      <c r="H28" s="110">
        <f>H29+H32+H34+H36+H38</f>
        <v>11918.391234118171</v>
      </c>
      <c r="I28" s="110">
        <f>I29+I32+I34+I36+I38</f>
        <v>12011.666062897342</v>
      </c>
    </row>
    <row r="29" spans="1:15" ht="27" customHeight="1" x14ac:dyDescent="0.2">
      <c r="A29" s="48" t="s">
        <v>86</v>
      </c>
      <c r="B29" s="105"/>
      <c r="C29" s="111" t="s">
        <v>30</v>
      </c>
      <c r="D29" s="111" t="s">
        <v>33</v>
      </c>
      <c r="E29" s="34" t="s">
        <v>91</v>
      </c>
      <c r="F29" s="103" t="s">
        <v>14</v>
      </c>
      <c r="G29" s="112">
        <f>G30+G31</f>
        <v>10980.611406274562</v>
      </c>
      <c r="H29" s="112">
        <f>H30+H31</f>
        <v>11044.291234118169</v>
      </c>
      <c r="I29" s="112">
        <f>I30+I31</f>
        <v>11113.966062897342</v>
      </c>
    </row>
    <row r="30" spans="1:15" ht="72.75" customHeight="1" x14ac:dyDescent="0.2">
      <c r="A30" s="47" t="s">
        <v>88</v>
      </c>
      <c r="B30" s="105"/>
      <c r="C30" s="113" t="s">
        <v>30</v>
      </c>
      <c r="D30" s="113" t="s">
        <v>33</v>
      </c>
      <c r="E30" s="34" t="s">
        <v>91</v>
      </c>
      <c r="F30" s="36">
        <v>100</v>
      </c>
      <c r="G30" s="33">
        <f>[1]прил9!F23/1000</f>
        <v>8396.0740000000005</v>
      </c>
      <c r="H30" s="33">
        <f>[1]прил9!G23/1000</f>
        <v>8396.0740000000005</v>
      </c>
      <c r="I30" s="33">
        <f>[1]прил9!H23/1000</f>
        <v>8396.0740000000005</v>
      </c>
    </row>
    <row r="31" spans="1:15" ht="36.75" customHeight="1" x14ac:dyDescent="0.2">
      <c r="A31" s="47" t="s">
        <v>92</v>
      </c>
      <c r="B31" s="105"/>
      <c r="C31" s="114" t="s">
        <v>30</v>
      </c>
      <c r="D31" s="114" t="s">
        <v>33</v>
      </c>
      <c r="E31" s="34" t="s">
        <v>91</v>
      </c>
      <c r="F31" s="104">
        <v>200</v>
      </c>
      <c r="G31" s="115">
        <f>([1]прил9!F27+[1]прил9!F33)/1000</f>
        <v>2584.5374062745605</v>
      </c>
      <c r="H31" s="115">
        <f>([1]прил9!G27+[1]прил9!G33)/1000</f>
        <v>2648.2172341181695</v>
      </c>
      <c r="I31" s="115">
        <f>([1]прил9!H27+[1]прил9!H33)/1000</f>
        <v>2717.8920628973415</v>
      </c>
    </row>
    <row r="32" spans="1:15" ht="36.75" customHeight="1" x14ac:dyDescent="0.2">
      <c r="A32" s="47" t="s">
        <v>94</v>
      </c>
      <c r="B32" s="105"/>
      <c r="C32" s="114" t="s">
        <v>30</v>
      </c>
      <c r="D32" s="114" t="s">
        <v>33</v>
      </c>
      <c r="E32" s="34" t="s">
        <v>93</v>
      </c>
      <c r="F32" s="104"/>
      <c r="G32" s="115">
        <f>G33</f>
        <v>567.4</v>
      </c>
      <c r="H32" s="115">
        <f>H33</f>
        <v>590.20000000000005</v>
      </c>
      <c r="I32" s="115">
        <f>I33</f>
        <v>613.79999999999995</v>
      </c>
    </row>
    <row r="33" spans="1:9" ht="18.75" customHeight="1" x14ac:dyDescent="0.2">
      <c r="A33" s="47" t="s">
        <v>95</v>
      </c>
      <c r="B33" s="105"/>
      <c r="C33" s="114" t="s">
        <v>30</v>
      </c>
      <c r="D33" s="114" t="s">
        <v>33</v>
      </c>
      <c r="E33" s="34" t="s">
        <v>93</v>
      </c>
      <c r="F33" s="104">
        <v>500</v>
      </c>
      <c r="G33" s="115">
        <f>[1]прил9!F41/1000</f>
        <v>567.4</v>
      </c>
      <c r="H33" s="115">
        <f>[1]прил9!G41/1000</f>
        <v>590.20000000000005</v>
      </c>
      <c r="I33" s="115">
        <f>[1]прил9!H41/1000</f>
        <v>613.79999999999995</v>
      </c>
    </row>
    <row r="34" spans="1:9" ht="45.75" customHeight="1" x14ac:dyDescent="0.2">
      <c r="A34" s="47" t="s">
        <v>97</v>
      </c>
      <c r="B34" s="105"/>
      <c r="C34" s="114" t="s">
        <v>30</v>
      </c>
      <c r="D34" s="114" t="s">
        <v>33</v>
      </c>
      <c r="E34" s="34" t="s">
        <v>98</v>
      </c>
      <c r="F34" s="104"/>
      <c r="G34" s="115">
        <f>G35</f>
        <v>27.1</v>
      </c>
      <c r="H34" s="115">
        <f>H35</f>
        <v>27.1</v>
      </c>
      <c r="I34" s="115">
        <f>I35</f>
        <v>27.1</v>
      </c>
    </row>
    <row r="35" spans="1:9" ht="18.75" customHeight="1" x14ac:dyDescent="0.2">
      <c r="A35" s="47" t="s">
        <v>95</v>
      </c>
      <c r="B35" s="105"/>
      <c r="C35" s="114" t="s">
        <v>30</v>
      </c>
      <c r="D35" s="114" t="s">
        <v>33</v>
      </c>
      <c r="E35" s="34" t="s">
        <v>98</v>
      </c>
      <c r="F35" s="104">
        <v>500</v>
      </c>
      <c r="G35" s="115">
        <f>[1]прил9!F47/1000</f>
        <v>27.1</v>
      </c>
      <c r="H35" s="115">
        <f>[1]прил9!G47/1000</f>
        <v>27.1</v>
      </c>
      <c r="I35" s="115">
        <f>[1]прил9!H47/1000</f>
        <v>27.1</v>
      </c>
    </row>
    <row r="36" spans="1:9" ht="31.5" customHeight="1" x14ac:dyDescent="0.2">
      <c r="A36" s="47" t="s">
        <v>99</v>
      </c>
      <c r="B36" s="105"/>
      <c r="C36" s="114" t="s">
        <v>30</v>
      </c>
      <c r="D36" s="114" t="s">
        <v>33</v>
      </c>
      <c r="E36" s="34" t="s">
        <v>100</v>
      </c>
      <c r="F36" s="104"/>
      <c r="G36" s="115">
        <f>G37</f>
        <v>174.6</v>
      </c>
      <c r="H36" s="115">
        <f>H37</f>
        <v>174.6</v>
      </c>
      <c r="I36" s="115">
        <f>I37</f>
        <v>174.6</v>
      </c>
    </row>
    <row r="37" spans="1:9" ht="19.5" customHeight="1" x14ac:dyDescent="0.2">
      <c r="A37" s="47" t="s">
        <v>95</v>
      </c>
      <c r="B37" s="105"/>
      <c r="C37" s="114" t="s">
        <v>30</v>
      </c>
      <c r="D37" s="114" t="s">
        <v>33</v>
      </c>
      <c r="E37" s="34" t="s">
        <v>100</v>
      </c>
      <c r="F37" s="104">
        <v>500</v>
      </c>
      <c r="G37" s="115">
        <f>[1]прил9!F48/1000</f>
        <v>174.6</v>
      </c>
      <c r="H37" s="115">
        <f>[1]прил9!G48/1000</f>
        <v>174.6</v>
      </c>
      <c r="I37" s="115">
        <f>[1]прил9!H48/1000</f>
        <v>174.6</v>
      </c>
    </row>
    <row r="38" spans="1:9" ht="54" customHeight="1" x14ac:dyDescent="0.2">
      <c r="A38" s="47" t="s">
        <v>101</v>
      </c>
      <c r="B38" s="105"/>
      <c r="C38" s="114" t="s">
        <v>30</v>
      </c>
      <c r="D38" s="114" t="s">
        <v>33</v>
      </c>
      <c r="E38" s="34" t="s">
        <v>102</v>
      </c>
      <c r="F38" s="104"/>
      <c r="G38" s="115">
        <f>G39</f>
        <v>82.2</v>
      </c>
      <c r="H38" s="115">
        <f>H39</f>
        <v>82.2</v>
      </c>
      <c r="I38" s="115">
        <f>I39</f>
        <v>82.2</v>
      </c>
    </row>
    <row r="39" spans="1:9" ht="17.25" customHeight="1" x14ac:dyDescent="0.2">
      <c r="A39" s="47" t="s">
        <v>95</v>
      </c>
      <c r="B39" s="105"/>
      <c r="C39" s="114" t="s">
        <v>30</v>
      </c>
      <c r="D39" s="114" t="s">
        <v>33</v>
      </c>
      <c r="E39" s="34" t="s">
        <v>102</v>
      </c>
      <c r="F39" s="104">
        <v>500</v>
      </c>
      <c r="G39" s="115">
        <f>[1]прил9!F98/1000</f>
        <v>82.2</v>
      </c>
      <c r="H39" s="115">
        <f>[1]прил9!G98/1000</f>
        <v>82.2</v>
      </c>
      <c r="I39" s="115">
        <f>[1]прил9!H98/1000</f>
        <v>82.2</v>
      </c>
    </row>
    <row r="40" spans="1:9" ht="47.25" customHeight="1" x14ac:dyDescent="0.2">
      <c r="A40" s="144" t="s">
        <v>187</v>
      </c>
      <c r="B40" s="105"/>
      <c r="C40" s="145" t="s">
        <v>30</v>
      </c>
      <c r="D40" s="145" t="s">
        <v>189</v>
      </c>
      <c r="E40" s="145"/>
      <c r="F40" s="145"/>
      <c r="G40" s="143">
        <f t="shared" ref="G40:I44" si="2">G41</f>
        <v>158</v>
      </c>
      <c r="H40" s="143">
        <f t="shared" si="2"/>
        <v>158</v>
      </c>
      <c r="I40" s="143">
        <f t="shared" si="2"/>
        <v>158</v>
      </c>
    </row>
    <row r="41" spans="1:9" ht="26.25" customHeight="1" x14ac:dyDescent="0.2">
      <c r="A41" s="146" t="s">
        <v>61</v>
      </c>
      <c r="B41" s="105"/>
      <c r="C41" s="147" t="s">
        <v>30</v>
      </c>
      <c r="D41" s="147" t="s">
        <v>189</v>
      </c>
      <c r="E41" s="147" t="s">
        <v>190</v>
      </c>
      <c r="F41" s="147"/>
      <c r="G41" s="115">
        <f t="shared" si="2"/>
        <v>158</v>
      </c>
      <c r="H41" s="115">
        <f t="shared" si="2"/>
        <v>158</v>
      </c>
      <c r="I41" s="115">
        <f t="shared" si="2"/>
        <v>158</v>
      </c>
    </row>
    <row r="42" spans="1:9" ht="29.25" customHeight="1" x14ac:dyDescent="0.2">
      <c r="A42" s="146" t="s">
        <v>83</v>
      </c>
      <c r="B42" s="105"/>
      <c r="C42" s="147" t="s">
        <v>30</v>
      </c>
      <c r="D42" s="147" t="s">
        <v>189</v>
      </c>
      <c r="E42" s="147" t="s">
        <v>191</v>
      </c>
      <c r="F42" s="147"/>
      <c r="G42" s="115">
        <f t="shared" si="2"/>
        <v>158</v>
      </c>
      <c r="H42" s="115">
        <f t="shared" si="2"/>
        <v>158</v>
      </c>
      <c r="I42" s="115">
        <f t="shared" si="2"/>
        <v>158</v>
      </c>
    </row>
    <row r="43" spans="1:9" ht="26.25" customHeight="1" x14ac:dyDescent="0.2">
      <c r="A43" s="146" t="s">
        <v>188</v>
      </c>
      <c r="B43" s="105"/>
      <c r="C43" s="147" t="s">
        <v>30</v>
      </c>
      <c r="D43" s="147" t="s">
        <v>189</v>
      </c>
      <c r="E43" s="147" t="s">
        <v>192</v>
      </c>
      <c r="F43" s="147"/>
      <c r="G43" s="115">
        <f t="shared" si="2"/>
        <v>158</v>
      </c>
      <c r="H43" s="115">
        <f t="shared" si="2"/>
        <v>158</v>
      </c>
      <c r="I43" s="115">
        <f t="shared" si="2"/>
        <v>158</v>
      </c>
    </row>
    <row r="44" spans="1:9" ht="26.25" customHeight="1" x14ac:dyDescent="0.2">
      <c r="A44" s="146" t="s">
        <v>96</v>
      </c>
      <c r="B44" s="105"/>
      <c r="C44" s="147" t="s">
        <v>30</v>
      </c>
      <c r="D44" s="147" t="s">
        <v>189</v>
      </c>
      <c r="E44" s="147" t="s">
        <v>193</v>
      </c>
      <c r="F44" s="147"/>
      <c r="G44" s="115">
        <f t="shared" si="2"/>
        <v>158</v>
      </c>
      <c r="H44" s="115">
        <f t="shared" si="2"/>
        <v>158</v>
      </c>
      <c r="I44" s="115">
        <f t="shared" si="2"/>
        <v>158</v>
      </c>
    </row>
    <row r="45" spans="1:9" ht="17.25" customHeight="1" x14ac:dyDescent="0.2">
      <c r="A45" s="148" t="s">
        <v>95</v>
      </c>
      <c r="B45" s="105"/>
      <c r="C45" s="149" t="s">
        <v>30</v>
      </c>
      <c r="D45" s="149" t="s">
        <v>189</v>
      </c>
      <c r="E45" s="149" t="s">
        <v>193</v>
      </c>
      <c r="F45" s="149" t="s">
        <v>194</v>
      </c>
      <c r="G45" s="33">
        <f>[1]прил9!F17/1000</f>
        <v>158</v>
      </c>
      <c r="H45" s="33">
        <f>[1]прил9!G17/1000</f>
        <v>158</v>
      </c>
      <c r="I45" s="33">
        <f>[1]прил9!H17/1000</f>
        <v>158</v>
      </c>
    </row>
    <row r="46" spans="1:9" ht="14.25" customHeight="1" x14ac:dyDescent="0.25">
      <c r="A46" s="49" t="s">
        <v>17</v>
      </c>
      <c r="B46" s="37"/>
      <c r="C46" s="116" t="s">
        <v>30</v>
      </c>
      <c r="D46" s="116" t="s">
        <v>34</v>
      </c>
      <c r="E46" s="117"/>
      <c r="F46" s="117"/>
      <c r="G46" s="29">
        <f t="shared" ref="G46:I47" si="3">SUM(G47)</f>
        <v>100</v>
      </c>
      <c r="H46" s="29">
        <f t="shared" si="3"/>
        <v>100</v>
      </c>
      <c r="I46" s="29">
        <f t="shared" si="3"/>
        <v>100</v>
      </c>
    </row>
    <row r="47" spans="1:9" ht="29.25" customHeight="1" x14ac:dyDescent="0.2">
      <c r="A47" s="48" t="s">
        <v>44</v>
      </c>
      <c r="B47" s="37"/>
      <c r="C47" s="109" t="s">
        <v>30</v>
      </c>
      <c r="D47" s="109" t="s">
        <v>34</v>
      </c>
      <c r="E47" s="37" t="s">
        <v>48</v>
      </c>
      <c r="F47" s="37"/>
      <c r="G47" s="33">
        <f t="shared" si="3"/>
        <v>100</v>
      </c>
      <c r="H47" s="33">
        <f t="shared" si="3"/>
        <v>100</v>
      </c>
      <c r="I47" s="33">
        <f t="shared" si="3"/>
        <v>100</v>
      </c>
    </row>
    <row r="48" spans="1:9" ht="15.75" customHeight="1" x14ac:dyDescent="0.2">
      <c r="A48" s="48" t="s">
        <v>46</v>
      </c>
      <c r="B48" s="37"/>
      <c r="C48" s="109" t="s">
        <v>30</v>
      </c>
      <c r="D48" s="109" t="s">
        <v>34</v>
      </c>
      <c r="E48" s="37" t="s">
        <v>49</v>
      </c>
      <c r="F48" s="37" t="s">
        <v>14</v>
      </c>
      <c r="G48" s="33">
        <f>SUM(G51)</f>
        <v>100</v>
      </c>
      <c r="H48" s="33">
        <f>SUM(H51)</f>
        <v>100</v>
      </c>
      <c r="I48" s="33">
        <f>SUM(I51)</f>
        <v>100</v>
      </c>
    </row>
    <row r="49" spans="1:12" ht="12.75" customHeight="1" x14ac:dyDescent="0.2">
      <c r="A49" s="48" t="s">
        <v>46</v>
      </c>
      <c r="B49" s="37"/>
      <c r="C49" s="109" t="s">
        <v>30</v>
      </c>
      <c r="D49" s="109" t="s">
        <v>34</v>
      </c>
      <c r="E49" s="37" t="s">
        <v>55</v>
      </c>
      <c r="F49" s="37"/>
      <c r="G49" s="33">
        <f t="shared" ref="G49:I50" si="4">G50</f>
        <v>100</v>
      </c>
      <c r="H49" s="33">
        <f t="shared" si="4"/>
        <v>100</v>
      </c>
      <c r="I49" s="33">
        <f t="shared" si="4"/>
        <v>100</v>
      </c>
    </row>
    <row r="50" spans="1:12" ht="36" customHeight="1" x14ac:dyDescent="0.2">
      <c r="A50" s="48" t="s">
        <v>103</v>
      </c>
      <c r="B50" s="37"/>
      <c r="C50" s="109" t="s">
        <v>30</v>
      </c>
      <c r="D50" s="109" t="s">
        <v>34</v>
      </c>
      <c r="E50" s="109" t="s">
        <v>50</v>
      </c>
      <c r="F50" s="109" t="s">
        <v>14</v>
      </c>
      <c r="G50" s="33">
        <f t="shared" si="4"/>
        <v>100</v>
      </c>
      <c r="H50" s="33">
        <f t="shared" si="4"/>
        <v>100</v>
      </c>
      <c r="I50" s="33">
        <f t="shared" si="4"/>
        <v>100</v>
      </c>
    </row>
    <row r="51" spans="1:12" ht="17.25" customHeight="1" x14ac:dyDescent="0.2">
      <c r="A51" s="48" t="s">
        <v>105</v>
      </c>
      <c r="B51" s="37"/>
      <c r="C51" s="109" t="s">
        <v>30</v>
      </c>
      <c r="D51" s="109" t="s">
        <v>34</v>
      </c>
      <c r="E51" s="109" t="s">
        <v>50</v>
      </c>
      <c r="F51" s="109" t="s">
        <v>104</v>
      </c>
      <c r="G51" s="33">
        <f>[1]прил9!F43/1000</f>
        <v>100</v>
      </c>
      <c r="H51" s="33">
        <f>[1]прил9!G43/1000</f>
        <v>100</v>
      </c>
      <c r="I51" s="33">
        <f>[1]прил9!H43/1000</f>
        <v>100</v>
      </c>
    </row>
    <row r="52" spans="1:12" ht="15.75" customHeight="1" x14ac:dyDescent="0.25">
      <c r="A52" s="44" t="s">
        <v>22</v>
      </c>
      <c r="B52" s="32"/>
      <c r="C52" s="100" t="s">
        <v>30</v>
      </c>
      <c r="D52" s="100" t="s">
        <v>35</v>
      </c>
      <c r="E52" s="100"/>
      <c r="F52" s="100"/>
      <c r="G52" s="29">
        <f t="shared" ref="G52:I54" si="5">G53</f>
        <v>1255.1334400000001</v>
      </c>
      <c r="H52" s="29">
        <f t="shared" si="5"/>
        <v>1299.0631104000001</v>
      </c>
      <c r="I52" s="29">
        <f t="shared" si="5"/>
        <v>1347.1284454847998</v>
      </c>
      <c r="J52" s="58"/>
      <c r="K52" s="30"/>
      <c r="L52" s="58"/>
    </row>
    <row r="53" spans="1:12" ht="27" customHeight="1" x14ac:dyDescent="0.2">
      <c r="A53" s="48" t="s">
        <v>44</v>
      </c>
      <c r="B53" s="37"/>
      <c r="C53" s="109" t="s">
        <v>30</v>
      </c>
      <c r="D53" s="109" t="s">
        <v>35</v>
      </c>
      <c r="E53" s="109" t="s">
        <v>48</v>
      </c>
      <c r="F53" s="31"/>
      <c r="G53" s="33">
        <f>G54</f>
        <v>1255.1334400000001</v>
      </c>
      <c r="H53" s="33">
        <f t="shared" si="5"/>
        <v>1299.0631104000001</v>
      </c>
      <c r="I53" s="33">
        <f t="shared" si="5"/>
        <v>1347.1284454847998</v>
      </c>
      <c r="J53" s="30"/>
      <c r="L53" s="58"/>
    </row>
    <row r="54" spans="1:12" ht="18" customHeight="1" x14ac:dyDescent="0.2">
      <c r="A54" s="48" t="s">
        <v>46</v>
      </c>
      <c r="B54" s="37"/>
      <c r="C54" s="109" t="s">
        <v>30</v>
      </c>
      <c r="D54" s="109" t="s">
        <v>35</v>
      </c>
      <c r="E54" s="109" t="s">
        <v>49</v>
      </c>
      <c r="F54" s="31"/>
      <c r="G54" s="33">
        <f>G55</f>
        <v>1255.1334400000001</v>
      </c>
      <c r="H54" s="33">
        <f t="shared" si="5"/>
        <v>1299.0631104000001</v>
      </c>
      <c r="I54" s="33">
        <f t="shared" si="5"/>
        <v>1347.1284454847998</v>
      </c>
    </row>
    <row r="55" spans="1:12" ht="15" customHeight="1" x14ac:dyDescent="0.2">
      <c r="A55" s="48" t="s">
        <v>46</v>
      </c>
      <c r="B55" s="37"/>
      <c r="C55" s="109" t="s">
        <v>30</v>
      </c>
      <c r="D55" s="109" t="s">
        <v>35</v>
      </c>
      <c r="E55" s="109" t="s">
        <v>55</v>
      </c>
      <c r="F55" s="31"/>
      <c r="G55" s="33">
        <f>G57+G59+G61+G63+G65</f>
        <v>1255.1334400000001</v>
      </c>
      <c r="H55" s="33">
        <f>H57+H59+H61+H63+H65</f>
        <v>1299.0631104000001</v>
      </c>
      <c r="I55" s="33">
        <f>I57+I59+I61+I63+I65</f>
        <v>1347.1284454847998</v>
      </c>
    </row>
    <row r="56" spans="1:12" ht="26.25" customHeight="1" x14ac:dyDescent="0.2">
      <c r="A56" s="48" t="s">
        <v>106</v>
      </c>
      <c r="B56" s="37"/>
      <c r="C56" s="113" t="s">
        <v>30</v>
      </c>
      <c r="D56" s="113" t="s">
        <v>35</v>
      </c>
      <c r="E56" s="109" t="s">
        <v>50</v>
      </c>
      <c r="F56" s="38"/>
      <c r="G56" s="33">
        <f>G57</f>
        <v>700</v>
      </c>
      <c r="H56" s="33">
        <f>H57</f>
        <v>724.5</v>
      </c>
      <c r="I56" s="33">
        <f>I57</f>
        <v>751.30649999999991</v>
      </c>
    </row>
    <row r="57" spans="1:12" ht="26.25" customHeight="1" x14ac:dyDescent="0.2">
      <c r="A57" s="47" t="s">
        <v>92</v>
      </c>
      <c r="B57" s="38"/>
      <c r="C57" s="113" t="s">
        <v>30</v>
      </c>
      <c r="D57" s="113" t="s">
        <v>35</v>
      </c>
      <c r="E57" s="109" t="s">
        <v>50</v>
      </c>
      <c r="F57" s="104">
        <v>200</v>
      </c>
      <c r="G57" s="33">
        <f>([1]прил9!F50)/1000</f>
        <v>700</v>
      </c>
      <c r="H57" s="33">
        <f>([1]прил9!G50)/1000</f>
        <v>724.5</v>
      </c>
      <c r="I57" s="33">
        <f>([1]прил9!H50)/1000</f>
        <v>751.30649999999991</v>
      </c>
    </row>
    <row r="58" spans="1:12" ht="39.75" customHeight="1" x14ac:dyDescent="0.2">
      <c r="A58" s="118" t="s">
        <v>107</v>
      </c>
      <c r="B58" s="38"/>
      <c r="C58" s="113"/>
      <c r="D58" s="113"/>
      <c r="E58" s="109" t="s">
        <v>51</v>
      </c>
      <c r="F58" s="38"/>
      <c r="G58" s="119">
        <f>G59</f>
        <v>200</v>
      </c>
      <c r="H58" s="119">
        <f>H59</f>
        <v>207</v>
      </c>
      <c r="I58" s="119">
        <f>I59</f>
        <v>214.65899999999999</v>
      </c>
    </row>
    <row r="59" spans="1:12" ht="30.75" customHeight="1" x14ac:dyDescent="0.2">
      <c r="A59" s="47" t="s">
        <v>92</v>
      </c>
      <c r="B59" s="32"/>
      <c r="C59" s="31"/>
      <c r="D59" s="31"/>
      <c r="E59" s="109" t="s">
        <v>51</v>
      </c>
      <c r="F59" s="104">
        <v>200</v>
      </c>
      <c r="G59" s="33">
        <f>([1]прил9!F51+[1]прил9!F52)/1000</f>
        <v>200</v>
      </c>
      <c r="H59" s="33">
        <f>([1]прил9!G51+[1]прил9!G52)/1000</f>
        <v>207</v>
      </c>
      <c r="I59" s="33">
        <f>([1]прил9!H51+[1]прил9!H52)/1000</f>
        <v>214.65899999999999</v>
      </c>
    </row>
    <row r="60" spans="1:12" ht="16.5" customHeight="1" x14ac:dyDescent="0.2">
      <c r="A60" s="46" t="s">
        <v>108</v>
      </c>
      <c r="B60" s="32"/>
      <c r="C60" s="31"/>
      <c r="D60" s="31"/>
      <c r="E60" s="109" t="s">
        <v>70</v>
      </c>
      <c r="F60" s="38"/>
      <c r="G60" s="33">
        <f>G61</f>
        <v>7.5878399999999999</v>
      </c>
      <c r="H60" s="33">
        <f>H61</f>
        <v>7.8534143999999992</v>
      </c>
      <c r="I60" s="33">
        <f>I61</f>
        <v>8.143990732799999</v>
      </c>
    </row>
    <row r="61" spans="1:12" ht="17.25" customHeight="1" x14ac:dyDescent="0.2">
      <c r="A61" s="47" t="s">
        <v>92</v>
      </c>
      <c r="B61" s="120"/>
      <c r="C61" s="31"/>
      <c r="D61" s="31"/>
      <c r="E61" s="109" t="s">
        <v>70</v>
      </c>
      <c r="F61" s="104">
        <v>200</v>
      </c>
      <c r="G61" s="33">
        <f>[1]прил9!F54/1000</f>
        <v>7.5878399999999999</v>
      </c>
      <c r="H61" s="33">
        <f>[1]прил9!G54/1000</f>
        <v>7.8534143999999992</v>
      </c>
      <c r="I61" s="33">
        <f>[1]прил9!H54/1000</f>
        <v>8.143990732799999</v>
      </c>
    </row>
    <row r="62" spans="1:12" ht="28.5" customHeight="1" x14ac:dyDescent="0.2">
      <c r="A62" s="46" t="s">
        <v>185</v>
      </c>
      <c r="B62" s="120"/>
      <c r="C62" s="31"/>
      <c r="D62" s="31"/>
      <c r="E62" s="109" t="s">
        <v>52</v>
      </c>
      <c r="F62" s="38"/>
      <c r="G62" s="33">
        <f>G63</f>
        <v>337.30560000000003</v>
      </c>
      <c r="H62" s="33">
        <f>H63</f>
        <v>349.11129599999998</v>
      </c>
      <c r="I62" s="33">
        <f>I63</f>
        <v>362.02841395199994</v>
      </c>
    </row>
    <row r="63" spans="1:12" ht="33" customHeight="1" x14ac:dyDescent="0.2">
      <c r="A63" s="47" t="s">
        <v>92</v>
      </c>
      <c r="B63" s="120"/>
      <c r="C63" s="31"/>
      <c r="D63" s="31"/>
      <c r="E63" s="109" t="s">
        <v>52</v>
      </c>
      <c r="F63" s="104">
        <v>200</v>
      </c>
      <c r="G63" s="33">
        <f>[1]прил9!F55/1000</f>
        <v>337.30560000000003</v>
      </c>
      <c r="H63" s="33">
        <f>[1]прил9!G55/1000</f>
        <v>349.11129599999998</v>
      </c>
      <c r="I63" s="33">
        <f>[1]прил9!H55/1000</f>
        <v>362.02841395199994</v>
      </c>
    </row>
    <row r="64" spans="1:12" ht="29.25" customHeight="1" x14ac:dyDescent="0.2">
      <c r="A64" s="46" t="s">
        <v>186</v>
      </c>
      <c r="B64" s="32"/>
      <c r="C64" s="31"/>
      <c r="D64" s="31"/>
      <c r="E64" s="109" t="s">
        <v>53</v>
      </c>
      <c r="F64" s="38"/>
      <c r="G64" s="33">
        <f>G65</f>
        <v>10.24</v>
      </c>
      <c r="H64" s="33">
        <f>H65</f>
        <v>10.5984</v>
      </c>
      <c r="I64" s="33">
        <f>I65</f>
        <v>10.990540800000002</v>
      </c>
    </row>
    <row r="65" spans="1:9" ht="13.5" customHeight="1" x14ac:dyDescent="0.2">
      <c r="A65" s="47" t="s">
        <v>92</v>
      </c>
      <c r="B65" s="32"/>
      <c r="C65" s="31"/>
      <c r="D65" s="31"/>
      <c r="E65" s="109" t="s">
        <v>53</v>
      </c>
      <c r="F65" s="104">
        <v>200</v>
      </c>
      <c r="G65" s="33">
        <f>([1]прил9!F56+[1]прил9!F60)/1000</f>
        <v>10.24</v>
      </c>
      <c r="H65" s="33">
        <f>([1]прил9!G56+[1]прил9!G60)/1000</f>
        <v>10.5984</v>
      </c>
      <c r="I65" s="33">
        <f>([1]прил9!H56+[1]прил9!H60)/1000</f>
        <v>10.990540800000002</v>
      </c>
    </row>
    <row r="66" spans="1:9" ht="15" customHeight="1" x14ac:dyDescent="0.2">
      <c r="A66" s="44" t="s">
        <v>12</v>
      </c>
      <c r="B66" s="95">
        <v>911</v>
      </c>
      <c r="C66" s="121" t="s">
        <v>36</v>
      </c>
      <c r="D66" s="121" t="s">
        <v>31</v>
      </c>
      <c r="E66" s="121"/>
      <c r="F66" s="121"/>
      <c r="G66" s="122">
        <f t="shared" ref="G66:I68" si="6">SUM(G67)</f>
        <v>297.39999999999998</v>
      </c>
      <c r="H66" s="122">
        <f t="shared" si="6"/>
        <v>297.39999999999998</v>
      </c>
      <c r="I66" s="122">
        <f t="shared" si="6"/>
        <v>0</v>
      </c>
    </row>
    <row r="67" spans="1:9" ht="19.5" customHeight="1" x14ac:dyDescent="0.2">
      <c r="A67" s="46" t="s">
        <v>18</v>
      </c>
      <c r="B67" s="39"/>
      <c r="C67" s="31" t="s">
        <v>36</v>
      </c>
      <c r="D67" s="31" t="s">
        <v>32</v>
      </c>
      <c r="E67" s="31"/>
      <c r="F67" s="31"/>
      <c r="G67" s="33">
        <f t="shared" si="6"/>
        <v>297.39999999999998</v>
      </c>
      <c r="H67" s="33">
        <f t="shared" si="6"/>
        <v>297.39999999999998</v>
      </c>
      <c r="I67" s="33">
        <f t="shared" si="6"/>
        <v>0</v>
      </c>
    </row>
    <row r="68" spans="1:9" ht="30" customHeight="1" x14ac:dyDescent="0.2">
      <c r="A68" s="48" t="s">
        <v>44</v>
      </c>
      <c r="B68" s="37"/>
      <c r="C68" s="31" t="s">
        <v>36</v>
      </c>
      <c r="D68" s="31" t="s">
        <v>32</v>
      </c>
      <c r="E68" s="38" t="s">
        <v>48</v>
      </c>
      <c r="F68" s="31"/>
      <c r="G68" s="33">
        <f t="shared" si="6"/>
        <v>297.39999999999998</v>
      </c>
      <c r="H68" s="33">
        <f t="shared" si="6"/>
        <v>297.39999999999998</v>
      </c>
      <c r="I68" s="33">
        <f t="shared" si="6"/>
        <v>0</v>
      </c>
    </row>
    <row r="69" spans="1:9" ht="18" customHeight="1" x14ac:dyDescent="0.2">
      <c r="A69" s="48" t="s">
        <v>46</v>
      </c>
      <c r="B69" s="35"/>
      <c r="C69" s="31" t="s">
        <v>36</v>
      </c>
      <c r="D69" s="31" t="s">
        <v>32</v>
      </c>
      <c r="E69" s="38" t="s">
        <v>49</v>
      </c>
      <c r="F69" s="31"/>
      <c r="G69" s="33">
        <f>SUM(G71)</f>
        <v>297.39999999999998</v>
      </c>
      <c r="H69" s="33">
        <f>SUM(H71)</f>
        <v>297.39999999999998</v>
      </c>
      <c r="I69" s="33">
        <f>SUM(I71)</f>
        <v>0</v>
      </c>
    </row>
    <row r="70" spans="1:9" ht="18" customHeight="1" x14ac:dyDescent="0.2">
      <c r="A70" s="48" t="s">
        <v>46</v>
      </c>
      <c r="B70" s="35"/>
      <c r="C70" s="31"/>
      <c r="D70" s="31"/>
      <c r="E70" s="113" t="s">
        <v>55</v>
      </c>
      <c r="F70" s="31"/>
      <c r="G70" s="33">
        <f>G71</f>
        <v>297.39999999999998</v>
      </c>
      <c r="H70" s="33">
        <f>H71</f>
        <v>297.39999999999998</v>
      </c>
      <c r="I70" s="33">
        <f>I71</f>
        <v>0</v>
      </c>
    </row>
    <row r="71" spans="1:9" ht="39" customHeight="1" x14ac:dyDescent="0.2">
      <c r="A71" s="46" t="s">
        <v>28</v>
      </c>
      <c r="B71" s="123"/>
      <c r="C71" s="31" t="s">
        <v>36</v>
      </c>
      <c r="D71" s="31" t="s">
        <v>32</v>
      </c>
      <c r="E71" s="38" t="s">
        <v>54</v>
      </c>
      <c r="F71" s="124"/>
      <c r="G71" s="33">
        <f>G72+G73</f>
        <v>297.39999999999998</v>
      </c>
      <c r="H71" s="33">
        <f>H72+H73</f>
        <v>297.39999999999998</v>
      </c>
      <c r="I71" s="33">
        <f>I72+I73</f>
        <v>0</v>
      </c>
    </row>
    <row r="72" spans="1:9" ht="72" customHeight="1" x14ac:dyDescent="0.2">
      <c r="A72" s="47" t="s">
        <v>88</v>
      </c>
      <c r="B72" s="123"/>
      <c r="C72" s="31" t="s">
        <v>36</v>
      </c>
      <c r="D72" s="31" t="s">
        <v>32</v>
      </c>
      <c r="E72" s="38" t="s">
        <v>54</v>
      </c>
      <c r="F72" s="38">
        <v>100</v>
      </c>
      <c r="G72" s="33">
        <f>([1]прил9!F62+[1]прил9!F64)/1000</f>
        <v>254.666</v>
      </c>
      <c r="H72" s="33">
        <f>([1]прил9!G62+[1]прил9!G64)/1000</f>
        <v>254.666</v>
      </c>
      <c r="I72" s="33">
        <f>([1]прил9!H62+[1]прил9!H64)/1000</f>
        <v>0</v>
      </c>
    </row>
    <row r="73" spans="1:9" ht="31.5" customHeight="1" x14ac:dyDescent="0.2">
      <c r="A73" s="47" t="s">
        <v>92</v>
      </c>
      <c r="B73" s="123"/>
      <c r="C73" s="31" t="s">
        <v>36</v>
      </c>
      <c r="D73" s="31" t="s">
        <v>32</v>
      </c>
      <c r="E73" s="38" t="s">
        <v>54</v>
      </c>
      <c r="F73" s="38">
        <v>200</v>
      </c>
      <c r="G73" s="33">
        <f>[1]прил9!F66/1000</f>
        <v>42.734000000000002</v>
      </c>
      <c r="H73" s="33">
        <f>[1]прил9!G66/1000</f>
        <v>42.734000000000002</v>
      </c>
      <c r="I73" s="33">
        <f>[1]прил9!H66/1000</f>
        <v>0</v>
      </c>
    </row>
    <row r="74" spans="1:9" ht="27" customHeight="1" x14ac:dyDescent="0.25">
      <c r="A74" s="45" t="s">
        <v>27</v>
      </c>
      <c r="B74" s="95">
        <v>911</v>
      </c>
      <c r="C74" s="100" t="s">
        <v>32</v>
      </c>
      <c r="D74" s="100" t="s">
        <v>31</v>
      </c>
      <c r="E74" s="100"/>
      <c r="F74" s="100"/>
      <c r="G74" s="29">
        <f>G75+G81</f>
        <v>683.5</v>
      </c>
      <c r="H74" s="29">
        <f>H75+H81</f>
        <v>230.32499999999999</v>
      </c>
      <c r="I74" s="29">
        <f>I75+I81</f>
        <v>237.79252499999996</v>
      </c>
    </row>
    <row r="75" spans="1:9" ht="25.5" customHeight="1" x14ac:dyDescent="0.2">
      <c r="A75" s="46" t="s">
        <v>169</v>
      </c>
      <c r="B75" s="35"/>
      <c r="C75" s="31" t="s">
        <v>32</v>
      </c>
      <c r="D75" s="34" t="s">
        <v>40</v>
      </c>
      <c r="E75" s="31"/>
      <c r="F75" s="31"/>
      <c r="G75" s="33">
        <f t="shared" ref="G75:I79" si="7">G76</f>
        <v>680</v>
      </c>
      <c r="H75" s="33">
        <f t="shared" si="7"/>
        <v>226.82499999999999</v>
      </c>
      <c r="I75" s="33">
        <f t="shared" si="7"/>
        <v>234.29252499999996</v>
      </c>
    </row>
    <row r="76" spans="1:9" ht="67.5" customHeight="1" x14ac:dyDescent="0.2">
      <c r="A76" s="48" t="s">
        <v>170</v>
      </c>
      <c r="B76" s="37"/>
      <c r="C76" s="31" t="s">
        <v>32</v>
      </c>
      <c r="D76" s="34" t="s">
        <v>40</v>
      </c>
      <c r="E76" s="113" t="s">
        <v>171</v>
      </c>
      <c r="F76" s="31"/>
      <c r="G76" s="33">
        <f t="shared" si="7"/>
        <v>680</v>
      </c>
      <c r="H76" s="33">
        <f t="shared" si="7"/>
        <v>226.82499999999999</v>
      </c>
      <c r="I76" s="33">
        <f t="shared" si="7"/>
        <v>234.29252499999996</v>
      </c>
    </row>
    <row r="77" spans="1:9" ht="19.5" customHeight="1" x14ac:dyDescent="0.2">
      <c r="A77" s="118" t="s">
        <v>109</v>
      </c>
      <c r="B77" s="37"/>
      <c r="C77" s="31" t="s">
        <v>32</v>
      </c>
      <c r="D77" s="34" t="s">
        <v>40</v>
      </c>
      <c r="E77" s="113" t="s">
        <v>172</v>
      </c>
      <c r="F77" s="31"/>
      <c r="G77" s="33">
        <f t="shared" si="7"/>
        <v>680</v>
      </c>
      <c r="H77" s="33">
        <f t="shared" si="7"/>
        <v>226.82499999999999</v>
      </c>
      <c r="I77" s="33">
        <f t="shared" si="7"/>
        <v>234.29252499999996</v>
      </c>
    </row>
    <row r="78" spans="1:9" ht="41.25" customHeight="1" x14ac:dyDescent="0.2">
      <c r="A78" s="118" t="s">
        <v>175</v>
      </c>
      <c r="B78" s="35"/>
      <c r="C78" s="31" t="s">
        <v>32</v>
      </c>
      <c r="D78" s="34" t="s">
        <v>40</v>
      </c>
      <c r="E78" s="113" t="s">
        <v>173</v>
      </c>
      <c r="F78" s="31"/>
      <c r="G78" s="33">
        <f t="shared" si="7"/>
        <v>680</v>
      </c>
      <c r="H78" s="33">
        <f t="shared" si="7"/>
        <v>226.82499999999999</v>
      </c>
      <c r="I78" s="33">
        <f t="shared" si="7"/>
        <v>234.29252499999996</v>
      </c>
    </row>
    <row r="79" spans="1:9" ht="29.25" customHeight="1" x14ac:dyDescent="0.2">
      <c r="A79" s="48" t="s">
        <v>174</v>
      </c>
      <c r="B79" s="35"/>
      <c r="C79" s="31" t="s">
        <v>32</v>
      </c>
      <c r="D79" s="34" t="s">
        <v>40</v>
      </c>
      <c r="E79" s="113" t="s">
        <v>176</v>
      </c>
      <c r="F79" s="31"/>
      <c r="G79" s="33">
        <f t="shared" si="7"/>
        <v>680</v>
      </c>
      <c r="H79" s="33">
        <f t="shared" si="7"/>
        <v>226.82499999999999</v>
      </c>
      <c r="I79" s="33">
        <f t="shared" si="7"/>
        <v>234.29252499999996</v>
      </c>
    </row>
    <row r="80" spans="1:9" ht="33" customHeight="1" x14ac:dyDescent="0.2">
      <c r="A80" s="47" t="s">
        <v>92</v>
      </c>
      <c r="B80" s="35"/>
      <c r="C80" s="31" t="s">
        <v>32</v>
      </c>
      <c r="D80" s="34" t="s">
        <v>40</v>
      </c>
      <c r="E80" s="113" t="s">
        <v>176</v>
      </c>
      <c r="F80" s="38">
        <v>200</v>
      </c>
      <c r="G80" s="33">
        <f>[1]прил9!F71/1000</f>
        <v>680</v>
      </c>
      <c r="H80" s="33">
        <f>[1]прил9!G71/1000</f>
        <v>226.82499999999999</v>
      </c>
      <c r="I80" s="33">
        <f>[1]прил9!H71/1000</f>
        <v>234.29252499999996</v>
      </c>
    </row>
    <row r="81" spans="1:11" ht="31.5" customHeight="1" x14ac:dyDescent="0.2">
      <c r="A81" s="44" t="s">
        <v>76</v>
      </c>
      <c r="B81" s="125"/>
      <c r="C81" s="126" t="s">
        <v>32</v>
      </c>
      <c r="D81" s="42">
        <v>14</v>
      </c>
      <c r="E81" s="125"/>
      <c r="F81" s="125"/>
      <c r="G81" s="125">
        <f>G82</f>
        <v>3.5</v>
      </c>
      <c r="H81" s="125">
        <f t="shared" ref="H81:I85" si="8">H82</f>
        <v>3.5</v>
      </c>
      <c r="I81" s="125">
        <f t="shared" si="8"/>
        <v>3.5</v>
      </c>
    </row>
    <row r="82" spans="1:11" ht="25.5" customHeight="1" x14ac:dyDescent="0.2">
      <c r="A82" s="46" t="s">
        <v>44</v>
      </c>
      <c r="B82" s="125"/>
      <c r="C82" s="126" t="s">
        <v>32</v>
      </c>
      <c r="D82" s="42">
        <v>14</v>
      </c>
      <c r="E82" s="125" t="s">
        <v>48</v>
      </c>
      <c r="F82" s="125"/>
      <c r="G82" s="125">
        <f>G83</f>
        <v>3.5</v>
      </c>
      <c r="H82" s="125">
        <f t="shared" si="8"/>
        <v>3.5</v>
      </c>
      <c r="I82" s="125">
        <f t="shared" si="8"/>
        <v>3.5</v>
      </c>
    </row>
    <row r="83" spans="1:11" ht="18.75" customHeight="1" x14ac:dyDescent="0.2">
      <c r="A83" s="46" t="s">
        <v>46</v>
      </c>
      <c r="B83" s="125"/>
      <c r="C83" s="126" t="s">
        <v>32</v>
      </c>
      <c r="D83" s="42">
        <v>14</v>
      </c>
      <c r="E83" s="125" t="s">
        <v>49</v>
      </c>
      <c r="F83" s="125"/>
      <c r="G83" s="125">
        <f>G84</f>
        <v>3.5</v>
      </c>
      <c r="H83" s="125">
        <f t="shared" si="8"/>
        <v>3.5</v>
      </c>
      <c r="I83" s="125">
        <f t="shared" si="8"/>
        <v>3.5</v>
      </c>
    </row>
    <row r="84" spans="1:11" ht="18.75" customHeight="1" x14ac:dyDescent="0.2">
      <c r="A84" s="46" t="s">
        <v>46</v>
      </c>
      <c r="B84" s="125"/>
      <c r="C84" s="126" t="s">
        <v>32</v>
      </c>
      <c r="D84" s="42">
        <v>14</v>
      </c>
      <c r="E84" s="125" t="s">
        <v>55</v>
      </c>
      <c r="F84" s="125"/>
      <c r="G84" s="125">
        <f>G85</f>
        <v>3.5</v>
      </c>
      <c r="H84" s="125">
        <f t="shared" si="8"/>
        <v>3.5</v>
      </c>
      <c r="I84" s="125">
        <f t="shared" si="8"/>
        <v>3.5</v>
      </c>
    </row>
    <row r="85" spans="1:11" ht="42" customHeight="1" x14ac:dyDescent="0.2">
      <c r="A85" s="46" t="s">
        <v>77</v>
      </c>
      <c r="B85" s="125"/>
      <c r="C85" s="126" t="s">
        <v>32</v>
      </c>
      <c r="D85" s="42">
        <v>14</v>
      </c>
      <c r="E85" s="125" t="s">
        <v>78</v>
      </c>
      <c r="F85" s="125"/>
      <c r="G85" s="125">
        <f>G86</f>
        <v>3.5</v>
      </c>
      <c r="H85" s="125">
        <f t="shared" si="8"/>
        <v>3.5</v>
      </c>
      <c r="I85" s="125">
        <f t="shared" si="8"/>
        <v>3.5</v>
      </c>
    </row>
    <row r="86" spans="1:11" ht="33" customHeight="1" x14ac:dyDescent="0.2">
      <c r="A86" s="47" t="s">
        <v>92</v>
      </c>
      <c r="B86" s="125"/>
      <c r="C86" s="126" t="s">
        <v>32</v>
      </c>
      <c r="D86" s="42">
        <v>14</v>
      </c>
      <c r="E86" s="125" t="s">
        <v>78</v>
      </c>
      <c r="F86" s="38">
        <v>200</v>
      </c>
      <c r="G86" s="125">
        <v>3.5</v>
      </c>
      <c r="H86" s="125">
        <v>3.5</v>
      </c>
      <c r="I86" s="125">
        <v>3.5</v>
      </c>
    </row>
    <row r="87" spans="1:11" ht="18" customHeight="1" x14ac:dyDescent="0.2">
      <c r="A87" s="44" t="s">
        <v>19</v>
      </c>
      <c r="B87" s="95">
        <v>911</v>
      </c>
      <c r="C87" s="121" t="s">
        <v>33</v>
      </c>
      <c r="D87" s="121" t="s">
        <v>31</v>
      </c>
      <c r="E87" s="121"/>
      <c r="F87" s="121"/>
      <c r="G87" s="122">
        <f>G88</f>
        <v>4901.7</v>
      </c>
      <c r="H87" s="122">
        <f>H88</f>
        <v>3092</v>
      </c>
      <c r="I87" s="122">
        <f>I88</f>
        <v>3223.7</v>
      </c>
      <c r="K87" s="58">
        <f>[1]прил9!$G$82</f>
        <v>3092000</v>
      </c>
    </row>
    <row r="88" spans="1:11" ht="23.25" customHeight="1" x14ac:dyDescent="0.25">
      <c r="A88" s="7" t="s">
        <v>45</v>
      </c>
      <c r="B88" s="8"/>
      <c r="C88" s="8" t="s">
        <v>33</v>
      </c>
      <c r="D88" s="8" t="s">
        <v>37</v>
      </c>
      <c r="E88" s="127"/>
      <c r="F88" s="127"/>
      <c r="G88" s="40">
        <f>G89+G96</f>
        <v>4901.7</v>
      </c>
      <c r="H88" s="40">
        <f>H89+H96</f>
        <v>3092</v>
      </c>
      <c r="I88" s="40">
        <f>I89+I96</f>
        <v>3223.7</v>
      </c>
      <c r="J88" s="58">
        <f>[1]прил9!$F$82</f>
        <v>4901700</v>
      </c>
    </row>
    <row r="89" spans="1:11" ht="40.5" customHeight="1" x14ac:dyDescent="0.2">
      <c r="A89" s="48" t="s">
        <v>56</v>
      </c>
      <c r="B89" s="37"/>
      <c r="C89" s="113" t="s">
        <v>33</v>
      </c>
      <c r="D89" s="113" t="s">
        <v>37</v>
      </c>
      <c r="E89" s="113" t="s">
        <v>60</v>
      </c>
      <c r="F89" s="113"/>
      <c r="G89" s="128">
        <f t="shared" ref="G89:I90" si="9">G90</f>
        <v>2770.6</v>
      </c>
      <c r="H89" s="128">
        <f t="shared" si="9"/>
        <v>3092</v>
      </c>
      <c r="I89" s="128">
        <f t="shared" si="9"/>
        <v>3223.7</v>
      </c>
      <c r="K89" s="85"/>
    </row>
    <row r="90" spans="1:11" ht="18" customHeight="1" x14ac:dyDescent="0.2">
      <c r="A90" s="118" t="s">
        <v>109</v>
      </c>
      <c r="B90" s="37"/>
      <c r="C90" s="113" t="s">
        <v>33</v>
      </c>
      <c r="D90" s="113" t="s">
        <v>37</v>
      </c>
      <c r="E90" s="113" t="s">
        <v>68</v>
      </c>
      <c r="F90" s="113"/>
      <c r="G90" s="128">
        <f t="shared" si="9"/>
        <v>2770.6</v>
      </c>
      <c r="H90" s="128">
        <f t="shared" si="9"/>
        <v>3092</v>
      </c>
      <c r="I90" s="128">
        <f t="shared" si="9"/>
        <v>3223.7</v>
      </c>
    </row>
    <row r="91" spans="1:11" ht="39.75" customHeight="1" x14ac:dyDescent="0.2">
      <c r="A91" s="118" t="s">
        <v>110</v>
      </c>
      <c r="B91" s="37"/>
      <c r="C91" s="113" t="s">
        <v>33</v>
      </c>
      <c r="D91" s="113" t="s">
        <v>37</v>
      </c>
      <c r="E91" s="113" t="s">
        <v>69</v>
      </c>
      <c r="F91" s="113"/>
      <c r="G91" s="128">
        <f>G92+G94</f>
        <v>2770.6</v>
      </c>
      <c r="H91" s="128">
        <f>H92+H94</f>
        <v>3092</v>
      </c>
      <c r="I91" s="128">
        <f>I92+I94</f>
        <v>3223.7</v>
      </c>
    </row>
    <row r="92" spans="1:11" ht="27" customHeight="1" x14ac:dyDescent="0.2">
      <c r="A92" s="118" t="s">
        <v>111</v>
      </c>
      <c r="B92" s="37"/>
      <c r="C92" s="113" t="s">
        <v>33</v>
      </c>
      <c r="D92" s="113" t="s">
        <v>37</v>
      </c>
      <c r="E92" s="113" t="s">
        <v>112</v>
      </c>
      <c r="F92" s="113"/>
      <c r="G92" s="128">
        <f>G93</f>
        <v>620</v>
      </c>
      <c r="H92" s="128">
        <f>H93</f>
        <v>620</v>
      </c>
      <c r="I92" s="128">
        <f>I93</f>
        <v>620</v>
      </c>
    </row>
    <row r="93" spans="1:11" ht="33.75" customHeight="1" x14ac:dyDescent="0.2">
      <c r="A93" s="47" t="s">
        <v>92</v>
      </c>
      <c r="B93" s="38"/>
      <c r="C93" s="113" t="s">
        <v>33</v>
      </c>
      <c r="D93" s="113" t="s">
        <v>37</v>
      </c>
      <c r="E93" s="113" t="s">
        <v>112</v>
      </c>
      <c r="F93" s="38">
        <v>200</v>
      </c>
      <c r="G93" s="128">
        <f>[1]прил9!F83/1000</f>
        <v>620</v>
      </c>
      <c r="H93" s="128">
        <f>[1]прил9!G83/1000</f>
        <v>620</v>
      </c>
      <c r="I93" s="128">
        <f>[1]прил9!H83/1000</f>
        <v>620</v>
      </c>
    </row>
    <row r="94" spans="1:11" ht="26.25" customHeight="1" x14ac:dyDescent="0.2">
      <c r="A94" s="48" t="s">
        <v>113</v>
      </c>
      <c r="B94" s="38"/>
      <c r="C94" s="113" t="s">
        <v>33</v>
      </c>
      <c r="D94" s="113" t="s">
        <v>37</v>
      </c>
      <c r="E94" s="113" t="s">
        <v>114</v>
      </c>
      <c r="F94" s="127"/>
      <c r="G94" s="128">
        <f>G95</f>
        <v>2150.6</v>
      </c>
      <c r="H94" s="128">
        <f>H95</f>
        <v>2472</v>
      </c>
      <c r="I94" s="128">
        <f>I95</f>
        <v>2603.6999999999998</v>
      </c>
    </row>
    <row r="95" spans="1:11" ht="29.25" customHeight="1" x14ac:dyDescent="0.2">
      <c r="A95" s="47" t="s">
        <v>92</v>
      </c>
      <c r="B95" s="38"/>
      <c r="C95" s="113" t="s">
        <v>33</v>
      </c>
      <c r="D95" s="113" t="s">
        <v>37</v>
      </c>
      <c r="E95" s="113" t="s">
        <v>114</v>
      </c>
      <c r="F95" s="38">
        <v>200</v>
      </c>
      <c r="G95" s="128">
        <f>[1]прил9!F85/1000</f>
        <v>2150.6</v>
      </c>
      <c r="H95" s="128">
        <f>[1]прил9!$G$85/1000</f>
        <v>2472</v>
      </c>
      <c r="I95" s="128">
        <f>[1]прил9!$H$85/1000</f>
        <v>2603.6999999999998</v>
      </c>
    </row>
    <row r="96" spans="1:11" ht="54" customHeight="1" x14ac:dyDescent="0.2">
      <c r="A96" s="118" t="s">
        <v>115</v>
      </c>
      <c r="B96" s="37"/>
      <c r="C96" s="113" t="s">
        <v>33</v>
      </c>
      <c r="D96" s="113" t="s">
        <v>37</v>
      </c>
      <c r="E96" s="113" t="s">
        <v>117</v>
      </c>
      <c r="F96" s="113"/>
      <c r="G96" s="128">
        <f>G97</f>
        <v>2131.1</v>
      </c>
      <c r="H96" s="128"/>
      <c r="I96" s="128"/>
    </row>
    <row r="97" spans="1:9" ht="17.25" customHeight="1" x14ac:dyDescent="0.2">
      <c r="A97" s="118" t="s">
        <v>109</v>
      </c>
      <c r="B97" s="38"/>
      <c r="C97" s="113" t="s">
        <v>33</v>
      </c>
      <c r="D97" s="113" t="s">
        <v>37</v>
      </c>
      <c r="E97" s="113" t="s">
        <v>116</v>
      </c>
      <c r="F97" s="127"/>
      <c r="G97" s="128">
        <f>G98</f>
        <v>2131.1</v>
      </c>
      <c r="H97" s="128"/>
      <c r="I97" s="128"/>
    </row>
    <row r="98" spans="1:9" ht="40.5" customHeight="1" x14ac:dyDescent="0.2">
      <c r="A98" s="48" t="s">
        <v>118</v>
      </c>
      <c r="B98" s="37"/>
      <c r="C98" s="113" t="s">
        <v>33</v>
      </c>
      <c r="D98" s="113" t="s">
        <v>37</v>
      </c>
      <c r="E98" s="113" t="s">
        <v>121</v>
      </c>
      <c r="F98" s="113"/>
      <c r="G98" s="128">
        <f>G99+G101</f>
        <v>2131.1</v>
      </c>
      <c r="H98" s="128"/>
      <c r="I98" s="128"/>
    </row>
    <row r="99" spans="1:9" ht="88.5" customHeight="1" x14ac:dyDescent="0.2">
      <c r="A99" s="118" t="s">
        <v>119</v>
      </c>
      <c r="B99" s="37"/>
      <c r="C99" s="113" t="s">
        <v>33</v>
      </c>
      <c r="D99" s="113" t="s">
        <v>37</v>
      </c>
      <c r="E99" s="113" t="s">
        <v>122</v>
      </c>
      <c r="F99" s="113"/>
      <c r="G99" s="128">
        <f>G100</f>
        <v>1185.3</v>
      </c>
      <c r="H99" s="128"/>
      <c r="I99" s="128"/>
    </row>
    <row r="100" spans="1:9" ht="38.25" customHeight="1" x14ac:dyDescent="0.2">
      <c r="A100" s="47" t="s">
        <v>92</v>
      </c>
      <c r="B100" s="37"/>
      <c r="C100" s="113" t="s">
        <v>33</v>
      </c>
      <c r="D100" s="113" t="s">
        <v>37</v>
      </c>
      <c r="E100" s="113" t="s">
        <v>122</v>
      </c>
      <c r="F100" s="38">
        <v>200</v>
      </c>
      <c r="G100" s="128">
        <f>[1]прил9!F92/1000</f>
        <v>1185.3</v>
      </c>
      <c r="H100" s="128">
        <f>[1]прил9!G92/1000</f>
        <v>0</v>
      </c>
      <c r="I100" s="128">
        <f>[1]прил9!H92/1000</f>
        <v>0</v>
      </c>
    </row>
    <row r="101" spans="1:9" ht="74.25" customHeight="1" x14ac:dyDescent="0.2">
      <c r="A101" s="46" t="s">
        <v>120</v>
      </c>
      <c r="B101" s="38"/>
      <c r="C101" s="113" t="s">
        <v>33</v>
      </c>
      <c r="D101" s="113" t="s">
        <v>37</v>
      </c>
      <c r="E101" s="113" t="s">
        <v>123</v>
      </c>
      <c r="F101" s="127"/>
      <c r="G101" s="128">
        <f>G102</f>
        <v>945.8</v>
      </c>
      <c r="H101" s="128"/>
      <c r="I101" s="128"/>
    </row>
    <row r="102" spans="1:9" ht="24" customHeight="1" x14ac:dyDescent="0.2">
      <c r="A102" s="47" t="s">
        <v>92</v>
      </c>
      <c r="B102" s="38"/>
      <c r="C102" s="113" t="s">
        <v>33</v>
      </c>
      <c r="D102" s="113" t="s">
        <v>37</v>
      </c>
      <c r="E102" s="113" t="s">
        <v>123</v>
      </c>
      <c r="F102" s="38">
        <v>200</v>
      </c>
      <c r="G102" s="128">
        <f>[1]прил9!F93/1000</f>
        <v>945.8</v>
      </c>
      <c r="H102" s="128">
        <f>[1]прил9!G93/1000</f>
        <v>0</v>
      </c>
      <c r="I102" s="128">
        <f>[1]прил9!H93/1000</f>
        <v>0</v>
      </c>
    </row>
    <row r="103" spans="1:9" ht="15" customHeight="1" x14ac:dyDescent="0.2">
      <c r="A103" s="45" t="s">
        <v>7</v>
      </c>
      <c r="B103" s="95">
        <v>911</v>
      </c>
      <c r="C103" s="121" t="s">
        <v>38</v>
      </c>
      <c r="D103" s="121" t="s">
        <v>31</v>
      </c>
      <c r="E103" s="121"/>
      <c r="F103" s="121"/>
      <c r="G103" s="122">
        <f>G105+G112+G121</f>
        <v>15136.503193279999</v>
      </c>
      <c r="H103" s="122">
        <f>H105+H112+H121</f>
        <v>15404.011177279999</v>
      </c>
      <c r="I103" s="122">
        <f>I105+I112+I121</f>
        <v>16429.831265279998</v>
      </c>
    </row>
    <row r="104" spans="1:9" ht="15" customHeight="1" x14ac:dyDescent="0.25">
      <c r="A104" s="129" t="s">
        <v>180</v>
      </c>
      <c r="B104" s="95"/>
      <c r="C104" s="34" t="s">
        <v>38</v>
      </c>
      <c r="D104" s="34" t="s">
        <v>30</v>
      </c>
      <c r="E104" s="121"/>
      <c r="F104" s="121"/>
      <c r="G104" s="122">
        <f t="shared" ref="G104:I106" si="10">G105</f>
        <v>1423.5970560000001</v>
      </c>
      <c r="H104" s="122">
        <f t="shared" si="10"/>
        <v>1427.2880399999999</v>
      </c>
      <c r="I104" s="122">
        <f t="shared" si="10"/>
        <v>1427.959128</v>
      </c>
    </row>
    <row r="105" spans="1:9" ht="49.5" customHeight="1" x14ac:dyDescent="0.2">
      <c r="A105" s="46" t="s">
        <v>124</v>
      </c>
      <c r="B105" s="39"/>
      <c r="C105" s="34" t="s">
        <v>38</v>
      </c>
      <c r="D105" s="34" t="s">
        <v>30</v>
      </c>
      <c r="E105" s="34" t="s">
        <v>80</v>
      </c>
      <c r="F105" s="31"/>
      <c r="G105" s="33">
        <f t="shared" si="10"/>
        <v>1423.5970560000001</v>
      </c>
      <c r="H105" s="33">
        <f t="shared" si="10"/>
        <v>1427.2880399999999</v>
      </c>
      <c r="I105" s="33">
        <f t="shared" si="10"/>
        <v>1427.959128</v>
      </c>
    </row>
    <row r="106" spans="1:9" ht="14.25" customHeight="1" x14ac:dyDescent="0.2">
      <c r="A106" s="118" t="s">
        <v>109</v>
      </c>
      <c r="B106" s="39"/>
      <c r="C106" s="34" t="s">
        <v>38</v>
      </c>
      <c r="D106" s="34" t="s">
        <v>30</v>
      </c>
      <c r="E106" s="34" t="s">
        <v>125</v>
      </c>
      <c r="F106" s="31"/>
      <c r="G106" s="33">
        <f t="shared" si="10"/>
        <v>1423.5970560000001</v>
      </c>
      <c r="H106" s="33">
        <f t="shared" si="10"/>
        <v>1427.2880399999999</v>
      </c>
      <c r="I106" s="33">
        <f t="shared" si="10"/>
        <v>1427.959128</v>
      </c>
    </row>
    <row r="107" spans="1:9" ht="25.5" customHeight="1" x14ac:dyDescent="0.2">
      <c r="A107" s="46" t="s">
        <v>127</v>
      </c>
      <c r="B107" s="39"/>
      <c r="C107" s="34" t="s">
        <v>38</v>
      </c>
      <c r="D107" s="34" t="s">
        <v>30</v>
      </c>
      <c r="E107" s="34" t="s">
        <v>126</v>
      </c>
      <c r="F107" s="31"/>
      <c r="G107" s="33">
        <f>G108+G110</f>
        <v>1423.5970560000001</v>
      </c>
      <c r="H107" s="33">
        <f>H108+H110</f>
        <v>1427.2880399999999</v>
      </c>
      <c r="I107" s="33">
        <f>I108+I110</f>
        <v>1427.959128</v>
      </c>
    </row>
    <row r="108" spans="1:9" ht="25.5" customHeight="1" x14ac:dyDescent="0.2">
      <c r="A108" s="46" t="s">
        <v>129</v>
      </c>
      <c r="B108" s="39"/>
      <c r="C108" s="34" t="s">
        <v>38</v>
      </c>
      <c r="D108" s="34" t="s">
        <v>30</v>
      </c>
      <c r="E108" s="34" t="s">
        <v>128</v>
      </c>
      <c r="F108" s="31"/>
      <c r="G108" s="33">
        <f>G109</f>
        <v>1080</v>
      </c>
      <c r="H108" s="33">
        <f>H109</f>
        <v>1080</v>
      </c>
      <c r="I108" s="33">
        <f>I109</f>
        <v>1080</v>
      </c>
    </row>
    <row r="109" spans="1:9" ht="25.5" customHeight="1" x14ac:dyDescent="0.2">
      <c r="A109" s="47" t="s">
        <v>92</v>
      </c>
      <c r="B109" s="39"/>
      <c r="C109" s="34" t="s">
        <v>38</v>
      </c>
      <c r="D109" s="34" t="s">
        <v>30</v>
      </c>
      <c r="E109" s="34" t="s">
        <v>128</v>
      </c>
      <c r="F109" s="1">
        <v>200</v>
      </c>
      <c r="G109" s="33">
        <f>([1]прил9!F101+[1]прил9!F102)/1000</f>
        <v>1080</v>
      </c>
      <c r="H109" s="33">
        <f>([1]прил9!G101+[1]прил9!G102)/1000</f>
        <v>1080</v>
      </c>
      <c r="I109" s="33">
        <f>([1]прил9!H101+[1]прил9!H102)/1000</f>
        <v>1080</v>
      </c>
    </row>
    <row r="110" spans="1:9" ht="25.5" customHeight="1" x14ac:dyDescent="0.2">
      <c r="A110" s="46" t="s">
        <v>131</v>
      </c>
      <c r="B110" s="39"/>
      <c r="C110" s="34" t="s">
        <v>38</v>
      </c>
      <c r="D110" s="34" t="s">
        <v>30</v>
      </c>
      <c r="E110" s="34" t="s">
        <v>130</v>
      </c>
      <c r="F110" s="127"/>
      <c r="G110" s="33">
        <f>G111</f>
        <v>343.59705599999995</v>
      </c>
      <c r="H110" s="33">
        <f>H111</f>
        <v>347.28803999999991</v>
      </c>
      <c r="I110" s="33">
        <f>I111</f>
        <v>347.95912799999991</v>
      </c>
    </row>
    <row r="111" spans="1:9" ht="25.5" customHeight="1" x14ac:dyDescent="0.2">
      <c r="A111" s="47" t="s">
        <v>92</v>
      </c>
      <c r="B111" s="39"/>
      <c r="C111" s="34" t="s">
        <v>38</v>
      </c>
      <c r="D111" s="34" t="s">
        <v>30</v>
      </c>
      <c r="E111" s="34" t="s">
        <v>130</v>
      </c>
      <c r="F111" s="38">
        <v>200</v>
      </c>
      <c r="G111" s="33">
        <f>[1]прил9!F105/1000</f>
        <v>343.59705599999995</v>
      </c>
      <c r="H111" s="33">
        <f>[1]прил9!G105/1000</f>
        <v>347.28803999999991</v>
      </c>
      <c r="I111" s="33">
        <f>[1]прил9!H105/1000</f>
        <v>347.95912799999991</v>
      </c>
    </row>
    <row r="112" spans="1:9" ht="15" customHeight="1" x14ac:dyDescent="0.2">
      <c r="A112" s="118" t="s">
        <v>181</v>
      </c>
      <c r="B112" s="39"/>
      <c r="C112" s="34" t="s">
        <v>38</v>
      </c>
      <c r="D112" s="34" t="s">
        <v>36</v>
      </c>
      <c r="E112" s="34"/>
      <c r="F112" s="31"/>
      <c r="G112" s="33">
        <f t="shared" ref="G112:I113" si="11">G113</f>
        <v>211.8</v>
      </c>
      <c r="H112" s="33">
        <f t="shared" si="11"/>
        <v>0</v>
      </c>
      <c r="I112" s="33">
        <f t="shared" si="11"/>
        <v>0</v>
      </c>
    </row>
    <row r="113" spans="1:9" ht="25.5" customHeight="1" x14ac:dyDescent="0.2">
      <c r="A113" s="46" t="s">
        <v>124</v>
      </c>
      <c r="B113" s="39"/>
      <c r="C113" s="34" t="s">
        <v>38</v>
      </c>
      <c r="D113" s="34" t="s">
        <v>36</v>
      </c>
      <c r="E113" s="34" t="s">
        <v>80</v>
      </c>
      <c r="F113" s="31"/>
      <c r="G113" s="33">
        <f t="shared" si="11"/>
        <v>211.8</v>
      </c>
      <c r="H113" s="33">
        <f t="shared" si="11"/>
        <v>0</v>
      </c>
      <c r="I113" s="33">
        <f t="shared" si="11"/>
        <v>0</v>
      </c>
    </row>
    <row r="114" spans="1:9" ht="16.5" customHeight="1" x14ac:dyDescent="0.2">
      <c r="A114" s="118" t="s">
        <v>109</v>
      </c>
      <c r="B114" s="39"/>
      <c r="C114" s="34" t="s">
        <v>38</v>
      </c>
      <c r="D114" s="34" t="s">
        <v>36</v>
      </c>
      <c r="E114" s="34" t="s">
        <v>125</v>
      </c>
      <c r="F114" s="31"/>
      <c r="G114" s="33">
        <f>G115+G118</f>
        <v>211.8</v>
      </c>
      <c r="H114" s="33">
        <f>H115+H118</f>
        <v>0</v>
      </c>
      <c r="I114" s="33">
        <f>I115+I118</f>
        <v>0</v>
      </c>
    </row>
    <row r="115" spans="1:9" ht="52.5" customHeight="1" x14ac:dyDescent="0.2">
      <c r="A115" s="118" t="s">
        <v>133</v>
      </c>
      <c r="B115" s="39"/>
      <c r="C115" s="34" t="s">
        <v>38</v>
      </c>
      <c r="D115" s="34" t="s">
        <v>36</v>
      </c>
      <c r="E115" s="34" t="s">
        <v>134</v>
      </c>
      <c r="F115" s="31"/>
      <c r="G115" s="33">
        <f t="shared" ref="G115:I116" si="12">G116</f>
        <v>100</v>
      </c>
      <c r="H115" s="33">
        <f t="shared" si="12"/>
        <v>0</v>
      </c>
      <c r="I115" s="33">
        <f t="shared" si="12"/>
        <v>0</v>
      </c>
    </row>
    <row r="116" spans="1:9" ht="39" customHeight="1" x14ac:dyDescent="0.2">
      <c r="A116" s="48" t="s">
        <v>132</v>
      </c>
      <c r="B116" s="39"/>
      <c r="C116" s="34" t="s">
        <v>38</v>
      </c>
      <c r="D116" s="34" t="s">
        <v>36</v>
      </c>
      <c r="E116" s="34" t="s">
        <v>135</v>
      </c>
      <c r="F116" s="31"/>
      <c r="G116" s="33">
        <f t="shared" si="12"/>
        <v>100</v>
      </c>
      <c r="H116" s="33">
        <f t="shared" si="12"/>
        <v>0</v>
      </c>
      <c r="I116" s="33">
        <f t="shared" si="12"/>
        <v>0</v>
      </c>
    </row>
    <row r="117" spans="1:9" ht="25.5" customHeight="1" x14ac:dyDescent="0.2">
      <c r="A117" s="47" t="s">
        <v>92</v>
      </c>
      <c r="B117" s="39"/>
      <c r="C117" s="34" t="s">
        <v>38</v>
      </c>
      <c r="D117" s="34" t="s">
        <v>36</v>
      </c>
      <c r="E117" s="34" t="s">
        <v>135</v>
      </c>
      <c r="F117" s="38">
        <v>200</v>
      </c>
      <c r="G117" s="33">
        <f>[1]прил9!F111/1000</f>
        <v>100</v>
      </c>
      <c r="H117" s="33">
        <f>[1]прил9!G111/1000</f>
        <v>0</v>
      </c>
      <c r="I117" s="33">
        <f>[1]прил9!H111/1000</f>
        <v>0</v>
      </c>
    </row>
    <row r="118" spans="1:9" ht="51" customHeight="1" x14ac:dyDescent="0.2">
      <c r="A118" s="47" t="s">
        <v>136</v>
      </c>
      <c r="B118" s="39"/>
      <c r="C118" s="34" t="s">
        <v>38</v>
      </c>
      <c r="D118" s="34" t="s">
        <v>36</v>
      </c>
      <c r="E118" s="34" t="s">
        <v>138</v>
      </c>
      <c r="F118" s="38"/>
      <c r="G118" s="33">
        <f>G119</f>
        <v>111.8</v>
      </c>
      <c r="H118" s="33"/>
      <c r="I118" s="33"/>
    </row>
    <row r="119" spans="1:9" ht="35.25" customHeight="1" x14ac:dyDescent="0.2">
      <c r="A119" s="47" t="s">
        <v>137</v>
      </c>
      <c r="B119" s="39"/>
      <c r="C119" s="34" t="s">
        <v>38</v>
      </c>
      <c r="D119" s="34" t="s">
        <v>36</v>
      </c>
      <c r="E119" s="34" t="s">
        <v>139</v>
      </c>
      <c r="F119" s="38"/>
      <c r="G119" s="33">
        <f>G120</f>
        <v>111.8</v>
      </c>
      <c r="H119" s="33"/>
      <c r="I119" s="33"/>
    </row>
    <row r="120" spans="1:9" ht="25.5" customHeight="1" x14ac:dyDescent="0.2">
      <c r="A120" s="47" t="s">
        <v>92</v>
      </c>
      <c r="B120" s="39"/>
      <c r="C120" s="34" t="s">
        <v>38</v>
      </c>
      <c r="D120" s="34" t="s">
        <v>36</v>
      </c>
      <c r="E120" s="34" t="s">
        <v>139</v>
      </c>
      <c r="F120" s="38">
        <v>200</v>
      </c>
      <c r="G120" s="33">
        <f>[1]прил9!$F$114/1000</f>
        <v>111.8</v>
      </c>
      <c r="H120" s="33"/>
      <c r="I120" s="33"/>
    </row>
    <row r="121" spans="1:9" ht="25.5" customHeight="1" x14ac:dyDescent="0.2">
      <c r="A121" s="47" t="s">
        <v>21</v>
      </c>
      <c r="B121" s="39"/>
      <c r="C121" s="34" t="s">
        <v>38</v>
      </c>
      <c r="D121" s="34" t="s">
        <v>32</v>
      </c>
      <c r="E121" s="34"/>
      <c r="F121" s="38"/>
      <c r="G121" s="33">
        <f t="shared" ref="G121:I122" si="13">G122</f>
        <v>13501.10613728</v>
      </c>
      <c r="H121" s="33">
        <f t="shared" si="13"/>
        <v>13976.72313728</v>
      </c>
      <c r="I121" s="33">
        <f t="shared" si="13"/>
        <v>15001.872137279999</v>
      </c>
    </row>
    <row r="122" spans="1:9" ht="25.5" customHeight="1" x14ac:dyDescent="0.2">
      <c r="A122" s="46" t="s">
        <v>124</v>
      </c>
      <c r="B122" s="39"/>
      <c r="C122" s="34" t="s">
        <v>38</v>
      </c>
      <c r="D122" s="34" t="s">
        <v>32</v>
      </c>
      <c r="E122" s="34" t="s">
        <v>80</v>
      </c>
      <c r="F122" s="38"/>
      <c r="G122" s="33">
        <f>G123</f>
        <v>13501.10613728</v>
      </c>
      <c r="H122" s="33">
        <f t="shared" si="13"/>
        <v>13976.72313728</v>
      </c>
      <c r="I122" s="33">
        <f t="shared" si="13"/>
        <v>15001.872137279999</v>
      </c>
    </row>
    <row r="123" spans="1:9" ht="25.5" customHeight="1" x14ac:dyDescent="0.2">
      <c r="A123" s="118" t="s">
        <v>109</v>
      </c>
      <c r="B123" s="39"/>
      <c r="C123" s="34" t="s">
        <v>38</v>
      </c>
      <c r="D123" s="34" t="s">
        <v>32</v>
      </c>
      <c r="E123" s="34" t="s">
        <v>125</v>
      </c>
      <c r="F123" s="38"/>
      <c r="G123" s="33">
        <f>G124+G133</f>
        <v>13501.10613728</v>
      </c>
      <c r="H123" s="33">
        <f>H124+H133</f>
        <v>13976.72313728</v>
      </c>
      <c r="I123" s="33">
        <f>I124+I133</f>
        <v>15001.872137279999</v>
      </c>
    </row>
    <row r="124" spans="1:9" ht="25.5" customHeight="1" x14ac:dyDescent="0.2">
      <c r="A124" s="47" t="s">
        <v>140</v>
      </c>
      <c r="B124" s="39"/>
      <c r="C124" s="34" t="s">
        <v>38</v>
      </c>
      <c r="D124" s="34" t="s">
        <v>32</v>
      </c>
      <c r="E124" s="34" t="s">
        <v>142</v>
      </c>
      <c r="F124" s="38"/>
      <c r="G124" s="33">
        <f>G126+G128+G130+G132</f>
        <v>13351.10613728</v>
      </c>
      <c r="H124" s="33">
        <f>H126+H128+H130+H132</f>
        <v>13826.72313728</v>
      </c>
      <c r="I124" s="33">
        <f>I126+I128+I130+I132</f>
        <v>14851.872137279999</v>
      </c>
    </row>
    <row r="125" spans="1:9" ht="30.75" customHeight="1" x14ac:dyDescent="0.2">
      <c r="A125" s="47" t="s">
        <v>141</v>
      </c>
      <c r="B125" s="39"/>
      <c r="C125" s="34" t="s">
        <v>38</v>
      </c>
      <c r="D125" s="34" t="s">
        <v>32</v>
      </c>
      <c r="E125" s="34" t="s">
        <v>143</v>
      </c>
      <c r="F125" s="38"/>
      <c r="G125" s="33">
        <f>G126</f>
        <v>3206.1591372799999</v>
      </c>
      <c r="H125" s="33">
        <f>H126</f>
        <v>3081.1591372799999</v>
      </c>
      <c r="I125" s="33">
        <f>I126</f>
        <v>3081.1591372799999</v>
      </c>
    </row>
    <row r="126" spans="1:9" ht="25.5" customHeight="1" x14ac:dyDescent="0.2">
      <c r="A126" s="47" t="s">
        <v>92</v>
      </c>
      <c r="B126" s="39"/>
      <c r="C126" s="34" t="s">
        <v>38</v>
      </c>
      <c r="D126" s="34" t="s">
        <v>32</v>
      </c>
      <c r="E126" s="34" t="s">
        <v>143</v>
      </c>
      <c r="F126" s="38">
        <v>200</v>
      </c>
      <c r="G126" s="33">
        <f>([1]прил9!F117+[1]прил9!F118)/1000</f>
        <v>3206.1591372799999</v>
      </c>
      <c r="H126" s="33">
        <f>([1]прил9!G117+[1]прил9!G118)/1000</f>
        <v>3081.1591372799999</v>
      </c>
      <c r="I126" s="33">
        <f>([1]прил9!H117+[1]прил9!H118)/1000</f>
        <v>3081.1591372799999</v>
      </c>
    </row>
    <row r="127" spans="1:9" ht="26.25" customHeight="1" x14ac:dyDescent="0.2">
      <c r="A127" s="47" t="s">
        <v>146</v>
      </c>
      <c r="B127" s="39"/>
      <c r="C127" s="34" t="s">
        <v>38</v>
      </c>
      <c r="D127" s="34" t="s">
        <v>32</v>
      </c>
      <c r="E127" s="34" t="s">
        <v>145</v>
      </c>
      <c r="F127" s="38"/>
      <c r="G127" s="33">
        <f>G128</f>
        <v>1270</v>
      </c>
      <c r="H127" s="33">
        <f>H128</f>
        <v>355</v>
      </c>
      <c r="I127" s="33">
        <f>I128</f>
        <v>355</v>
      </c>
    </row>
    <row r="128" spans="1:9" ht="25.5" customHeight="1" x14ac:dyDescent="0.2">
      <c r="A128" s="47" t="s">
        <v>92</v>
      </c>
      <c r="B128" s="39"/>
      <c r="C128" s="34" t="s">
        <v>38</v>
      </c>
      <c r="D128" s="34" t="s">
        <v>32</v>
      </c>
      <c r="E128" s="34" t="s">
        <v>145</v>
      </c>
      <c r="F128" s="38">
        <v>200</v>
      </c>
      <c r="G128" s="33">
        <f>'[1]прил 7'!L183+'[1]прил 7'!L184+'[1]прил 7'!L197+'[1]прил 7'!L206</f>
        <v>1270</v>
      </c>
      <c r="H128" s="33">
        <f>'[1]прил 7'!M183+'[1]прил 7'!M184+'[1]прил 7'!M197+'[1]прил 7'!M206</f>
        <v>355</v>
      </c>
      <c r="I128" s="33">
        <f>'[1]прил 7'!N183+'[1]прил 7'!N184+'[1]прил 7'!N197+'[1]прил 7'!N206</f>
        <v>355</v>
      </c>
    </row>
    <row r="129" spans="1:11" ht="44.25" customHeight="1" x14ac:dyDescent="0.2">
      <c r="A129" s="47" t="s">
        <v>144</v>
      </c>
      <c r="B129" s="39"/>
      <c r="C129" s="34" t="s">
        <v>38</v>
      </c>
      <c r="D129" s="34" t="s">
        <v>32</v>
      </c>
      <c r="E129" s="34" t="s">
        <v>147</v>
      </c>
      <c r="F129" s="38"/>
      <c r="G129" s="33">
        <f>G130</f>
        <v>8374.9470000000001</v>
      </c>
      <c r="H129" s="33">
        <f>H130</f>
        <v>9890.5640000000003</v>
      </c>
      <c r="I129" s="33">
        <f>I130</f>
        <v>10915.713</v>
      </c>
    </row>
    <row r="130" spans="1:11" ht="25.5" customHeight="1" x14ac:dyDescent="0.2">
      <c r="A130" s="47" t="s">
        <v>92</v>
      </c>
      <c r="B130" s="39"/>
      <c r="C130" s="34" t="s">
        <v>38</v>
      </c>
      <c r="D130" s="34" t="s">
        <v>32</v>
      </c>
      <c r="E130" s="34" t="s">
        <v>147</v>
      </c>
      <c r="F130" s="38">
        <v>200</v>
      </c>
      <c r="G130" s="33">
        <f>'[1]прил 7'!L185+'[1]прил 7'!L187+'[1]прил 7'!L192+'[1]прил 7'!L198+'[1]прил 7'!L200+[1]прил9!F134/1000+'[1]прил 7'!L188</f>
        <v>8374.9470000000001</v>
      </c>
      <c r="H130" s="33">
        <f>'[1]прил 7'!M185+'[1]прил 7'!M187+'[1]прил 7'!M192+'[1]прил 7'!M198+'[1]прил 7'!M200+[1]прил9!G134/1000+'[1]прил 7'!M188</f>
        <v>9890.5640000000003</v>
      </c>
      <c r="I130" s="33">
        <f>'[1]прил 7'!N185+'[1]прил 7'!N187+'[1]прил 7'!N192+'[1]прил 7'!N198+'[1]прил 7'!N200+[1]прил9!H134/1000+'[1]прил 7'!N188</f>
        <v>10915.713</v>
      </c>
    </row>
    <row r="131" spans="1:11" ht="34.5" customHeight="1" x14ac:dyDescent="0.2">
      <c r="A131" s="47" t="s">
        <v>148</v>
      </c>
      <c r="B131" s="39"/>
      <c r="C131" s="34" t="s">
        <v>38</v>
      </c>
      <c r="D131" s="34" t="s">
        <v>32</v>
      </c>
      <c r="E131" s="34" t="s">
        <v>149</v>
      </c>
      <c r="F131" s="38"/>
      <c r="G131" s="33">
        <f>G132</f>
        <v>500</v>
      </c>
      <c r="H131" s="33">
        <f>H132</f>
        <v>500</v>
      </c>
      <c r="I131" s="33">
        <f>I132</f>
        <v>500</v>
      </c>
    </row>
    <row r="132" spans="1:11" ht="25.5" customHeight="1" x14ac:dyDescent="0.2">
      <c r="A132" s="47" t="s">
        <v>92</v>
      </c>
      <c r="B132" s="39"/>
      <c r="C132" s="34" t="s">
        <v>38</v>
      </c>
      <c r="D132" s="34" t="s">
        <v>32</v>
      </c>
      <c r="E132" s="34" t="s">
        <v>149</v>
      </c>
      <c r="F132" s="38">
        <v>200</v>
      </c>
      <c r="G132" s="33">
        <f>'[1]прил 7'!L193</f>
        <v>500</v>
      </c>
      <c r="H132" s="33">
        <f>'[1]прил 7'!M193</f>
        <v>500</v>
      </c>
      <c r="I132" s="33">
        <f>'[1]прил 7'!N193</f>
        <v>500</v>
      </c>
    </row>
    <row r="133" spans="1:11" ht="25.5" customHeight="1" x14ac:dyDescent="0.2">
      <c r="A133" s="47" t="s">
        <v>151</v>
      </c>
      <c r="B133" s="39"/>
      <c r="C133" s="34" t="s">
        <v>38</v>
      </c>
      <c r="D133" s="34" t="s">
        <v>32</v>
      </c>
      <c r="E133" s="34" t="s">
        <v>152</v>
      </c>
      <c r="F133" s="38"/>
      <c r="G133" s="33">
        <f t="shared" ref="G133:I134" si="14">G134</f>
        <v>150</v>
      </c>
      <c r="H133" s="33">
        <f t="shared" si="14"/>
        <v>150</v>
      </c>
      <c r="I133" s="33">
        <f t="shared" si="14"/>
        <v>150</v>
      </c>
    </row>
    <row r="134" spans="1:11" ht="25.5" customHeight="1" x14ac:dyDescent="0.2">
      <c r="A134" s="47" t="s">
        <v>150</v>
      </c>
      <c r="B134" s="39"/>
      <c r="C134" s="34" t="s">
        <v>38</v>
      </c>
      <c r="D134" s="34" t="s">
        <v>32</v>
      </c>
      <c r="E134" s="34" t="s">
        <v>153</v>
      </c>
      <c r="F134" s="38"/>
      <c r="G134" s="33">
        <f t="shared" si="14"/>
        <v>150</v>
      </c>
      <c r="H134" s="33">
        <f t="shared" si="14"/>
        <v>150</v>
      </c>
      <c r="I134" s="33">
        <f t="shared" si="14"/>
        <v>150</v>
      </c>
    </row>
    <row r="135" spans="1:11" ht="25.5" customHeight="1" x14ac:dyDescent="0.2">
      <c r="A135" s="46" t="s">
        <v>129</v>
      </c>
      <c r="B135" s="39"/>
      <c r="C135" s="34" t="s">
        <v>38</v>
      </c>
      <c r="D135" s="34" t="s">
        <v>32</v>
      </c>
      <c r="E135" s="34" t="s">
        <v>153</v>
      </c>
      <c r="F135" s="38">
        <v>200</v>
      </c>
      <c r="G135" s="33">
        <f>[1]прил9!F129/1000</f>
        <v>150</v>
      </c>
      <c r="H135" s="33">
        <f>[1]прил9!G129/1000</f>
        <v>150</v>
      </c>
      <c r="I135" s="33">
        <f>[1]прил9!H129/1000</f>
        <v>150</v>
      </c>
    </row>
    <row r="136" spans="1:11" ht="30.75" customHeight="1" x14ac:dyDescent="0.2">
      <c r="A136" s="44" t="s">
        <v>13</v>
      </c>
      <c r="B136" s="95">
        <v>911</v>
      </c>
      <c r="C136" s="121" t="s">
        <v>39</v>
      </c>
      <c r="D136" s="121" t="s">
        <v>31</v>
      </c>
      <c r="E136" s="95"/>
      <c r="F136" s="95" t="s">
        <v>14</v>
      </c>
      <c r="G136" s="122">
        <f>G138</f>
        <v>10579.909929568001</v>
      </c>
      <c r="H136" s="122">
        <f>H138</f>
        <v>10287.909929568001</v>
      </c>
      <c r="I136" s="122">
        <f>I138</f>
        <v>10287.909929568001</v>
      </c>
      <c r="J136" s="58"/>
      <c r="K136" s="58"/>
    </row>
    <row r="137" spans="1:11" x14ac:dyDescent="0.2">
      <c r="A137" s="46" t="s">
        <v>11</v>
      </c>
      <c r="B137" s="32"/>
      <c r="C137" s="31" t="s">
        <v>39</v>
      </c>
      <c r="D137" s="31" t="s">
        <v>30</v>
      </c>
      <c r="E137" s="36"/>
      <c r="F137" s="36" t="s">
        <v>14</v>
      </c>
      <c r="G137" s="33">
        <f t="shared" ref="G137:I139" si="15">G138</f>
        <v>10579.909929568001</v>
      </c>
      <c r="H137" s="33">
        <f t="shared" si="15"/>
        <v>10287.909929568001</v>
      </c>
      <c r="I137" s="33">
        <f t="shared" si="15"/>
        <v>10287.909929568001</v>
      </c>
    </row>
    <row r="138" spans="1:11" ht="39.75" customHeight="1" x14ac:dyDescent="0.2">
      <c r="A138" s="48" t="s">
        <v>58</v>
      </c>
      <c r="B138" s="32"/>
      <c r="C138" s="31" t="s">
        <v>39</v>
      </c>
      <c r="D138" s="31" t="s">
        <v>30</v>
      </c>
      <c r="E138" s="34" t="s">
        <v>154</v>
      </c>
      <c r="F138" s="36"/>
      <c r="G138" s="33">
        <f t="shared" si="15"/>
        <v>10579.909929568001</v>
      </c>
      <c r="H138" s="33">
        <f t="shared" si="15"/>
        <v>10287.909929568001</v>
      </c>
      <c r="I138" s="33">
        <f t="shared" si="15"/>
        <v>10287.909929568001</v>
      </c>
    </row>
    <row r="139" spans="1:11" ht="15" customHeight="1" x14ac:dyDescent="0.2">
      <c r="A139" s="48" t="s">
        <v>109</v>
      </c>
      <c r="B139" s="32"/>
      <c r="C139" s="31" t="s">
        <v>39</v>
      </c>
      <c r="D139" s="31" t="s">
        <v>30</v>
      </c>
      <c r="E139" s="34" t="s">
        <v>155</v>
      </c>
      <c r="F139" s="36"/>
      <c r="G139" s="33">
        <f t="shared" si="15"/>
        <v>10579.909929568001</v>
      </c>
      <c r="H139" s="33">
        <f t="shared" si="15"/>
        <v>10287.909929568001</v>
      </c>
      <c r="I139" s="33">
        <f t="shared" si="15"/>
        <v>10287.909929568001</v>
      </c>
    </row>
    <row r="140" spans="1:11" ht="42" customHeight="1" x14ac:dyDescent="0.2">
      <c r="A140" s="48" t="s">
        <v>156</v>
      </c>
      <c r="B140" s="32"/>
      <c r="C140" s="31" t="s">
        <v>39</v>
      </c>
      <c r="D140" s="31" t="s">
        <v>30</v>
      </c>
      <c r="E140" s="34" t="s">
        <v>157</v>
      </c>
      <c r="F140" s="36"/>
      <c r="G140" s="33">
        <f>G141+G144+G146</f>
        <v>10579.909929568001</v>
      </c>
      <c r="H140" s="33">
        <f>H141+H144+H146</f>
        <v>10287.909929568001</v>
      </c>
      <c r="I140" s="33">
        <f>I141+I144+I146</f>
        <v>10287.909929568001</v>
      </c>
    </row>
    <row r="141" spans="1:11" ht="15" customHeight="1" x14ac:dyDescent="0.2">
      <c r="A141" s="48" t="s">
        <v>158</v>
      </c>
      <c r="B141" s="32"/>
      <c r="C141" s="31" t="s">
        <v>39</v>
      </c>
      <c r="D141" s="31" t="s">
        <v>30</v>
      </c>
      <c r="E141" s="34" t="s">
        <v>159</v>
      </c>
      <c r="F141" s="36"/>
      <c r="G141" s="33">
        <f>G142+G143</f>
        <v>7238.8096495680002</v>
      </c>
      <c r="H141" s="33">
        <f>H142+H143</f>
        <v>6946.8096495680002</v>
      </c>
      <c r="I141" s="33">
        <f>I142+I143</f>
        <v>6946.8096495680002</v>
      </c>
    </row>
    <row r="142" spans="1:11" ht="67.5" customHeight="1" x14ac:dyDescent="0.2">
      <c r="A142" s="47" t="s">
        <v>88</v>
      </c>
      <c r="B142" s="32"/>
      <c r="C142" s="31" t="s">
        <v>39</v>
      </c>
      <c r="D142" s="31" t="s">
        <v>30</v>
      </c>
      <c r="E142" s="34" t="s">
        <v>159</v>
      </c>
      <c r="F142" s="38">
        <v>100</v>
      </c>
      <c r="G142" s="33">
        <f>[1]прил9!F144/1000+[1]прил9!F146/1000</f>
        <v>2337.3998759999999</v>
      </c>
      <c r="H142" s="33">
        <f>[1]прил9!G144/1000+[1]прил9!G146/1000</f>
        <v>2337.3998759999999</v>
      </c>
      <c r="I142" s="33">
        <f>[1]прил9!H144/1000+[1]прил9!H146/1000</f>
        <v>2337.3998759999999</v>
      </c>
    </row>
    <row r="143" spans="1:11" ht="33.75" customHeight="1" x14ac:dyDescent="0.2">
      <c r="A143" s="47" t="s">
        <v>92</v>
      </c>
      <c r="B143" s="32"/>
      <c r="C143" s="31" t="s">
        <v>39</v>
      </c>
      <c r="D143" s="31" t="s">
        <v>30</v>
      </c>
      <c r="E143" s="34" t="s">
        <v>159</v>
      </c>
      <c r="F143" s="38">
        <v>200</v>
      </c>
      <c r="G143" s="33">
        <f>[1]прил9!F147/1000</f>
        <v>4901.4097735679998</v>
      </c>
      <c r="H143" s="33">
        <f>[1]прил9!G147/1000</f>
        <v>4609.4097735679998</v>
      </c>
      <c r="I143" s="33">
        <f>[1]прил9!H147/1000</f>
        <v>4609.4097735679998</v>
      </c>
    </row>
    <row r="144" spans="1:11" ht="93.75" customHeight="1" x14ac:dyDescent="0.2">
      <c r="A144" s="46" t="s">
        <v>161</v>
      </c>
      <c r="B144" s="32"/>
      <c r="C144" s="31" t="s">
        <v>39</v>
      </c>
      <c r="D144" s="31" t="s">
        <v>30</v>
      </c>
      <c r="E144" s="34" t="s">
        <v>160</v>
      </c>
      <c r="F144" s="31"/>
      <c r="G144" s="33">
        <f>G145</f>
        <v>2420.6002800000001</v>
      </c>
      <c r="H144" s="33">
        <f>H145</f>
        <v>2420.6002800000001</v>
      </c>
      <c r="I144" s="33">
        <f>I145</f>
        <v>2420.6002800000001</v>
      </c>
    </row>
    <row r="145" spans="1:11" ht="76.5" customHeight="1" x14ac:dyDescent="0.2">
      <c r="A145" s="47" t="s">
        <v>88</v>
      </c>
      <c r="B145" s="32"/>
      <c r="C145" s="31" t="s">
        <v>39</v>
      </c>
      <c r="D145" s="31" t="s">
        <v>30</v>
      </c>
      <c r="E145" s="34" t="s">
        <v>160</v>
      </c>
      <c r="F145" s="38">
        <v>100</v>
      </c>
      <c r="G145" s="33">
        <f>[1]прил9!F140/1000+[1]прил9!F141/1000</f>
        <v>2420.6002800000001</v>
      </c>
      <c r="H145" s="33">
        <f>[1]прил9!G140/1000+[1]прил9!G141/1000</f>
        <v>2420.6002800000001</v>
      </c>
      <c r="I145" s="33">
        <f>[1]прил9!H140/1000+[1]прил9!H141/1000</f>
        <v>2420.6002800000001</v>
      </c>
    </row>
    <row r="146" spans="1:11" ht="31.5" customHeight="1" x14ac:dyDescent="0.2">
      <c r="A146" s="47" t="s">
        <v>162</v>
      </c>
      <c r="B146" s="32"/>
      <c r="C146" s="31" t="s">
        <v>39</v>
      </c>
      <c r="D146" s="31" t="s">
        <v>30</v>
      </c>
      <c r="E146" s="34" t="s">
        <v>163</v>
      </c>
      <c r="F146" s="38"/>
      <c r="G146" s="33">
        <f>G147</f>
        <v>920.5</v>
      </c>
      <c r="H146" s="33">
        <f>H147</f>
        <v>920.5</v>
      </c>
      <c r="I146" s="33">
        <f>I147</f>
        <v>920.5</v>
      </c>
    </row>
    <row r="147" spans="1:11" ht="36" customHeight="1" x14ac:dyDescent="0.2">
      <c r="A147" s="47" t="s">
        <v>92</v>
      </c>
      <c r="B147" s="32"/>
      <c r="C147" s="31" t="s">
        <v>39</v>
      </c>
      <c r="D147" s="31" t="s">
        <v>30</v>
      </c>
      <c r="E147" s="34" t="s">
        <v>163</v>
      </c>
      <c r="F147" s="38">
        <v>200</v>
      </c>
      <c r="G147" s="33">
        <f>[1]прил9!F156/1000</f>
        <v>920.5</v>
      </c>
      <c r="H147" s="33">
        <f>[1]прил9!G156/1000</f>
        <v>920.5</v>
      </c>
      <c r="I147" s="33">
        <f>[1]прил9!H156/1000</f>
        <v>920.5</v>
      </c>
    </row>
    <row r="148" spans="1:11" ht="18" customHeight="1" x14ac:dyDescent="0.2">
      <c r="A148" s="130" t="s">
        <v>25</v>
      </c>
      <c r="B148" s="95">
        <v>911</v>
      </c>
      <c r="C148" s="121" t="s">
        <v>40</v>
      </c>
      <c r="D148" s="121" t="s">
        <v>31</v>
      </c>
      <c r="E148" s="121"/>
      <c r="F148" s="121"/>
      <c r="G148" s="122">
        <f t="shared" ref="G148:G153" si="16">G149</f>
        <v>1369.412</v>
      </c>
      <c r="H148" s="122">
        <f t="shared" ref="H148:I151" si="17">H149</f>
        <v>1369.412</v>
      </c>
      <c r="I148" s="122">
        <f t="shared" si="17"/>
        <v>1369.412</v>
      </c>
    </row>
    <row r="149" spans="1:11" ht="19.5" customHeight="1" x14ac:dyDescent="0.2">
      <c r="A149" s="46" t="s">
        <v>23</v>
      </c>
      <c r="B149" s="39"/>
      <c r="C149" s="31" t="s">
        <v>40</v>
      </c>
      <c r="D149" s="31" t="s">
        <v>30</v>
      </c>
      <c r="E149" s="31"/>
      <c r="F149" s="31"/>
      <c r="G149" s="33">
        <f t="shared" si="16"/>
        <v>1369.412</v>
      </c>
      <c r="H149" s="33">
        <f t="shared" si="17"/>
        <v>1369.412</v>
      </c>
      <c r="I149" s="33">
        <f t="shared" si="17"/>
        <v>1369.412</v>
      </c>
      <c r="K149" s="56"/>
    </row>
    <row r="150" spans="1:11" ht="32.25" customHeight="1" x14ac:dyDescent="0.2">
      <c r="A150" s="48" t="s">
        <v>44</v>
      </c>
      <c r="B150" s="35"/>
      <c r="C150" s="31" t="s">
        <v>40</v>
      </c>
      <c r="D150" s="31" t="s">
        <v>30</v>
      </c>
      <c r="E150" s="37" t="s">
        <v>48</v>
      </c>
      <c r="F150" s="31"/>
      <c r="G150" s="33">
        <f t="shared" si="16"/>
        <v>1369.412</v>
      </c>
      <c r="H150" s="33">
        <f t="shared" si="17"/>
        <v>1369.412</v>
      </c>
      <c r="I150" s="33">
        <f t="shared" si="17"/>
        <v>1369.412</v>
      </c>
    </row>
    <row r="151" spans="1:11" ht="21.75" customHeight="1" x14ac:dyDescent="0.2">
      <c r="A151" s="48" t="s">
        <v>62</v>
      </c>
      <c r="B151" s="35"/>
      <c r="C151" s="31" t="s">
        <v>40</v>
      </c>
      <c r="D151" s="31" t="s">
        <v>30</v>
      </c>
      <c r="E151" s="37" t="s">
        <v>49</v>
      </c>
      <c r="F151" s="31"/>
      <c r="G151" s="33">
        <f t="shared" si="16"/>
        <v>1369.412</v>
      </c>
      <c r="H151" s="33">
        <f t="shared" si="17"/>
        <v>1369.412</v>
      </c>
      <c r="I151" s="33">
        <f t="shared" si="17"/>
        <v>1369.412</v>
      </c>
    </row>
    <row r="152" spans="1:11" ht="21.75" customHeight="1" x14ac:dyDescent="0.2">
      <c r="A152" s="48" t="s">
        <v>62</v>
      </c>
      <c r="B152" s="35"/>
      <c r="C152" s="31" t="s">
        <v>40</v>
      </c>
      <c r="D152" s="31" t="s">
        <v>30</v>
      </c>
      <c r="E152" s="38" t="s">
        <v>55</v>
      </c>
      <c r="F152" s="31"/>
      <c r="G152" s="33">
        <f t="shared" si="16"/>
        <v>1369.412</v>
      </c>
      <c r="H152" s="33">
        <f>H153</f>
        <v>1369.412</v>
      </c>
      <c r="I152" s="33">
        <f>I153</f>
        <v>1369.412</v>
      </c>
    </row>
    <row r="153" spans="1:11" ht="21.75" customHeight="1" x14ac:dyDescent="0.2">
      <c r="A153" s="46" t="s">
        <v>179</v>
      </c>
      <c r="B153" s="35"/>
      <c r="C153" s="31" t="s">
        <v>40</v>
      </c>
      <c r="D153" s="31" t="s">
        <v>30</v>
      </c>
      <c r="E153" s="38" t="s">
        <v>59</v>
      </c>
      <c r="F153" s="31"/>
      <c r="G153" s="33">
        <f t="shared" si="16"/>
        <v>1369.412</v>
      </c>
      <c r="H153" s="33">
        <f>H154</f>
        <v>1369.412</v>
      </c>
      <c r="I153" s="33">
        <f>I154</f>
        <v>1369.412</v>
      </c>
    </row>
    <row r="154" spans="1:11" ht="21.75" customHeight="1" x14ac:dyDescent="0.2">
      <c r="A154" s="46" t="s">
        <v>177</v>
      </c>
      <c r="B154" s="39"/>
      <c r="C154" s="31" t="s">
        <v>40</v>
      </c>
      <c r="D154" s="31" t="s">
        <v>30</v>
      </c>
      <c r="E154" s="38" t="s">
        <v>59</v>
      </c>
      <c r="F154" s="34" t="s">
        <v>178</v>
      </c>
      <c r="G154" s="33">
        <f>[1]прил9!F175/1000</f>
        <v>1369.412</v>
      </c>
      <c r="H154" s="33">
        <f>[1]прил9!G175/1000</f>
        <v>1369.412</v>
      </c>
      <c r="I154" s="33">
        <f>[1]прил9!H175/1000</f>
        <v>1369.412</v>
      </c>
    </row>
    <row r="155" spans="1:11" ht="18" customHeight="1" x14ac:dyDescent="0.2">
      <c r="A155" s="44" t="s">
        <v>9</v>
      </c>
      <c r="B155" s="95">
        <v>911</v>
      </c>
      <c r="C155" s="121" t="s">
        <v>34</v>
      </c>
      <c r="D155" s="121" t="s">
        <v>31</v>
      </c>
      <c r="E155" s="95"/>
      <c r="F155" s="95"/>
      <c r="G155" s="40">
        <f t="shared" ref="G155:I160" si="18">G156</f>
        <v>25</v>
      </c>
      <c r="H155" s="40">
        <f t="shared" si="18"/>
        <v>25</v>
      </c>
      <c r="I155" s="40">
        <f t="shared" si="18"/>
        <v>25</v>
      </c>
    </row>
    <row r="156" spans="1:11" ht="18" customHeight="1" x14ac:dyDescent="0.2">
      <c r="A156" s="46" t="s">
        <v>165</v>
      </c>
      <c r="B156" s="35"/>
      <c r="C156" s="41" t="s">
        <v>34</v>
      </c>
      <c r="D156" s="131" t="s">
        <v>36</v>
      </c>
      <c r="E156" s="42"/>
      <c r="F156" s="42"/>
      <c r="G156" s="40">
        <f t="shared" si="18"/>
        <v>25</v>
      </c>
      <c r="H156" s="40">
        <f t="shared" si="18"/>
        <v>25</v>
      </c>
      <c r="I156" s="40">
        <f t="shared" si="18"/>
        <v>25</v>
      </c>
    </row>
    <row r="157" spans="1:11" ht="40.5" customHeight="1" x14ac:dyDescent="0.2">
      <c r="A157" s="48" t="s">
        <v>58</v>
      </c>
      <c r="B157" s="35"/>
      <c r="C157" s="41" t="s">
        <v>34</v>
      </c>
      <c r="D157" s="131" t="s">
        <v>36</v>
      </c>
      <c r="E157" s="38" t="s">
        <v>63</v>
      </c>
      <c r="F157" s="42"/>
      <c r="G157" s="40">
        <f t="shared" si="18"/>
        <v>25</v>
      </c>
      <c r="H157" s="40">
        <f t="shared" si="18"/>
        <v>25</v>
      </c>
      <c r="I157" s="40">
        <f t="shared" si="18"/>
        <v>25</v>
      </c>
    </row>
    <row r="158" spans="1:11" ht="19.5" customHeight="1" x14ac:dyDescent="0.2">
      <c r="A158" s="48" t="s">
        <v>109</v>
      </c>
      <c r="B158" s="32"/>
      <c r="C158" s="41" t="s">
        <v>34</v>
      </c>
      <c r="D158" s="131" t="s">
        <v>36</v>
      </c>
      <c r="E158" s="34" t="s">
        <v>155</v>
      </c>
      <c r="F158" s="42"/>
      <c r="G158" s="40">
        <f t="shared" si="18"/>
        <v>25</v>
      </c>
      <c r="H158" s="40">
        <f t="shared" si="18"/>
        <v>25</v>
      </c>
      <c r="I158" s="40">
        <f t="shared" si="18"/>
        <v>25</v>
      </c>
    </row>
    <row r="159" spans="1:11" ht="40.5" customHeight="1" x14ac:dyDescent="0.2">
      <c r="A159" s="48" t="s">
        <v>164</v>
      </c>
      <c r="B159" s="32"/>
      <c r="C159" s="41" t="s">
        <v>34</v>
      </c>
      <c r="D159" s="131" t="s">
        <v>36</v>
      </c>
      <c r="E159" s="34" t="s">
        <v>167</v>
      </c>
      <c r="F159" s="41"/>
      <c r="G159" s="40">
        <f t="shared" si="18"/>
        <v>25</v>
      </c>
      <c r="H159" s="40">
        <f t="shared" si="18"/>
        <v>25</v>
      </c>
      <c r="I159" s="40">
        <f t="shared" si="18"/>
        <v>25</v>
      </c>
    </row>
    <row r="160" spans="1:11" ht="33" customHeight="1" x14ac:dyDescent="0.2">
      <c r="A160" s="48" t="s">
        <v>166</v>
      </c>
      <c r="B160" s="32"/>
      <c r="C160" s="41" t="s">
        <v>34</v>
      </c>
      <c r="D160" s="131" t="s">
        <v>36</v>
      </c>
      <c r="E160" s="34" t="s">
        <v>168</v>
      </c>
      <c r="F160" s="41"/>
      <c r="G160" s="40">
        <f t="shared" si="18"/>
        <v>25</v>
      </c>
      <c r="H160" s="40">
        <f t="shared" si="18"/>
        <v>25</v>
      </c>
      <c r="I160" s="40">
        <f t="shared" si="18"/>
        <v>25</v>
      </c>
    </row>
    <row r="161" spans="1:9" ht="25.5" customHeight="1" x14ac:dyDescent="0.2">
      <c r="A161" s="47" t="s">
        <v>92</v>
      </c>
      <c r="B161" s="32"/>
      <c r="C161" s="41" t="s">
        <v>34</v>
      </c>
      <c r="D161" s="131" t="s">
        <v>36</v>
      </c>
      <c r="E161" s="34" t="s">
        <v>168</v>
      </c>
      <c r="F161" s="38">
        <v>200</v>
      </c>
      <c r="G161" s="33">
        <f>[1]прил9!F166/1000</f>
        <v>25</v>
      </c>
      <c r="H161" s="33">
        <f>[1]прил9!G166/1000</f>
        <v>25</v>
      </c>
      <c r="I161" s="33">
        <f>[1]прил9!H166/1000</f>
        <v>25</v>
      </c>
    </row>
    <row r="162" spans="1:9" x14ac:dyDescent="0.2">
      <c r="A162" s="43"/>
    </row>
    <row r="163" spans="1:9" x14ac:dyDescent="0.2">
      <c r="A163" s="43"/>
    </row>
    <row r="164" spans="1:9" x14ac:dyDescent="0.2">
      <c r="A164" s="43"/>
    </row>
    <row r="165" spans="1:9" x14ac:dyDescent="0.2">
      <c r="A165" s="43"/>
    </row>
    <row r="166" spans="1:9" x14ac:dyDescent="0.2">
      <c r="A166" s="43"/>
    </row>
    <row r="167" spans="1:9" x14ac:dyDescent="0.2">
      <c r="A167" s="43"/>
    </row>
    <row r="168" spans="1:9" x14ac:dyDescent="0.2">
      <c r="A168" s="43"/>
    </row>
    <row r="169" spans="1:9" x14ac:dyDescent="0.2">
      <c r="A169" s="43"/>
    </row>
    <row r="170" spans="1:9" x14ac:dyDescent="0.2">
      <c r="A170" s="43"/>
    </row>
    <row r="171" spans="1:9" x14ac:dyDescent="0.2">
      <c r="A171" s="43"/>
    </row>
    <row r="172" spans="1:9" x14ac:dyDescent="0.2">
      <c r="A172" s="43"/>
    </row>
    <row r="173" spans="1:9" x14ac:dyDescent="0.2">
      <c r="A173" s="43"/>
    </row>
    <row r="174" spans="1:9" x14ac:dyDescent="0.2">
      <c r="A174" s="43"/>
    </row>
    <row r="175" spans="1:9" x14ac:dyDescent="0.2">
      <c r="A175" s="43"/>
    </row>
    <row r="176" spans="1:9" x14ac:dyDescent="0.2">
      <c r="A176" s="43"/>
    </row>
    <row r="177" spans="1:1" x14ac:dyDescent="0.2">
      <c r="A177" s="43"/>
    </row>
    <row r="178" spans="1:1" x14ac:dyDescent="0.2">
      <c r="A178" s="43"/>
    </row>
    <row r="179" spans="1:1" x14ac:dyDescent="0.2">
      <c r="A179" s="43"/>
    </row>
    <row r="180" spans="1:1" x14ac:dyDescent="0.2">
      <c r="A180" s="43"/>
    </row>
    <row r="181" spans="1:1" x14ac:dyDescent="0.2">
      <c r="A181" s="43"/>
    </row>
    <row r="182" spans="1:1" x14ac:dyDescent="0.2">
      <c r="A182" s="43"/>
    </row>
    <row r="183" spans="1:1" x14ac:dyDescent="0.2">
      <c r="A183" s="43"/>
    </row>
    <row r="184" spans="1:1" x14ac:dyDescent="0.2">
      <c r="A184" s="43"/>
    </row>
    <row r="185" spans="1:1" x14ac:dyDescent="0.2">
      <c r="A185" s="43"/>
    </row>
    <row r="186" spans="1:1" x14ac:dyDescent="0.2">
      <c r="A186" s="43"/>
    </row>
    <row r="187" spans="1:1" x14ac:dyDescent="0.2">
      <c r="A187" s="43"/>
    </row>
    <row r="188" spans="1:1" x14ac:dyDescent="0.2">
      <c r="A188" s="43"/>
    </row>
    <row r="189" spans="1:1" x14ac:dyDescent="0.2">
      <c r="A189" s="43"/>
    </row>
    <row r="190" spans="1:1" x14ac:dyDescent="0.2">
      <c r="A190" s="43"/>
    </row>
    <row r="191" spans="1:1" x14ac:dyDescent="0.2">
      <c r="A191" s="43"/>
    </row>
    <row r="192" spans="1:1" x14ac:dyDescent="0.2">
      <c r="A192" s="43"/>
    </row>
    <row r="193" spans="1:1" x14ac:dyDescent="0.2">
      <c r="A193" s="43"/>
    </row>
    <row r="194" spans="1:1" x14ac:dyDescent="0.2">
      <c r="A194" s="43"/>
    </row>
    <row r="195" spans="1:1" x14ac:dyDescent="0.2">
      <c r="A195" s="43"/>
    </row>
    <row r="196" spans="1:1" x14ac:dyDescent="0.2">
      <c r="A196" s="43"/>
    </row>
    <row r="197" spans="1:1" x14ac:dyDescent="0.2">
      <c r="A197" s="43"/>
    </row>
    <row r="198" spans="1:1" x14ac:dyDescent="0.2">
      <c r="A198" s="43"/>
    </row>
    <row r="199" spans="1:1" x14ac:dyDescent="0.2">
      <c r="A199" s="43"/>
    </row>
    <row r="200" spans="1:1" x14ac:dyDescent="0.2">
      <c r="A200" s="43"/>
    </row>
    <row r="201" spans="1:1" x14ac:dyDescent="0.2">
      <c r="A201" s="43"/>
    </row>
    <row r="202" spans="1:1" x14ac:dyDescent="0.2">
      <c r="A202" s="43"/>
    </row>
    <row r="203" spans="1:1" x14ac:dyDescent="0.2">
      <c r="A203" s="43"/>
    </row>
    <row r="204" spans="1:1" x14ac:dyDescent="0.2">
      <c r="A204" s="43"/>
    </row>
    <row r="205" spans="1:1" x14ac:dyDescent="0.2">
      <c r="A205" s="43"/>
    </row>
    <row r="206" spans="1:1" x14ac:dyDescent="0.2">
      <c r="A206" s="43"/>
    </row>
    <row r="207" spans="1:1" x14ac:dyDescent="0.2">
      <c r="A207" s="43"/>
    </row>
    <row r="208" spans="1:1" x14ac:dyDescent="0.2">
      <c r="A208" s="43"/>
    </row>
    <row r="209" spans="1:1" x14ac:dyDescent="0.2">
      <c r="A209" s="43"/>
    </row>
    <row r="210" spans="1:1" x14ac:dyDescent="0.2">
      <c r="A210" s="43"/>
    </row>
    <row r="211" spans="1:1" x14ac:dyDescent="0.2">
      <c r="A211" s="43"/>
    </row>
    <row r="212" spans="1:1" x14ac:dyDescent="0.2">
      <c r="A212" s="43"/>
    </row>
    <row r="213" spans="1:1" x14ac:dyDescent="0.2">
      <c r="A213" s="43"/>
    </row>
    <row r="214" spans="1:1" x14ac:dyDescent="0.2">
      <c r="A214" s="43"/>
    </row>
    <row r="215" spans="1:1" x14ac:dyDescent="0.2">
      <c r="A215" s="43"/>
    </row>
    <row r="216" spans="1:1" x14ac:dyDescent="0.2">
      <c r="A216" s="43"/>
    </row>
    <row r="217" spans="1:1" x14ac:dyDescent="0.2">
      <c r="A217" s="43"/>
    </row>
    <row r="218" spans="1:1" x14ac:dyDescent="0.2">
      <c r="A218" s="43"/>
    </row>
    <row r="219" spans="1:1" x14ac:dyDescent="0.2">
      <c r="A219" s="43"/>
    </row>
    <row r="220" spans="1:1" x14ac:dyDescent="0.2">
      <c r="A220" s="43"/>
    </row>
    <row r="221" spans="1:1" x14ac:dyDescent="0.2">
      <c r="A221" s="43"/>
    </row>
    <row r="222" spans="1:1" x14ac:dyDescent="0.2">
      <c r="A222" s="43"/>
    </row>
    <row r="223" spans="1:1" x14ac:dyDescent="0.2">
      <c r="A223" s="43"/>
    </row>
    <row r="224" spans="1:1" x14ac:dyDescent="0.2">
      <c r="A224" s="43"/>
    </row>
    <row r="225" spans="1:1" x14ac:dyDescent="0.2">
      <c r="A225" s="43"/>
    </row>
    <row r="226" spans="1:1" x14ac:dyDescent="0.2">
      <c r="A226" s="43"/>
    </row>
    <row r="227" spans="1:1" x14ac:dyDescent="0.2">
      <c r="A227" s="43"/>
    </row>
    <row r="228" spans="1:1" x14ac:dyDescent="0.2">
      <c r="A228" s="43"/>
    </row>
    <row r="229" spans="1:1" x14ac:dyDescent="0.2">
      <c r="A229" s="43"/>
    </row>
    <row r="230" spans="1:1" x14ac:dyDescent="0.2">
      <c r="A230" s="43"/>
    </row>
    <row r="231" spans="1:1" x14ac:dyDescent="0.2">
      <c r="A231" s="43"/>
    </row>
    <row r="232" spans="1:1" x14ac:dyDescent="0.2">
      <c r="A232" s="43"/>
    </row>
    <row r="233" spans="1:1" x14ac:dyDescent="0.2">
      <c r="A233" s="43"/>
    </row>
    <row r="234" spans="1:1" x14ac:dyDescent="0.2">
      <c r="A234" s="43"/>
    </row>
    <row r="235" spans="1:1" x14ac:dyDescent="0.2">
      <c r="A235" s="43"/>
    </row>
    <row r="236" spans="1:1" x14ac:dyDescent="0.2">
      <c r="A236" s="43"/>
    </row>
    <row r="237" spans="1:1" x14ac:dyDescent="0.2">
      <c r="A237" s="43"/>
    </row>
    <row r="238" spans="1:1" x14ac:dyDescent="0.2">
      <c r="A238" s="43"/>
    </row>
    <row r="239" spans="1:1" x14ac:dyDescent="0.2">
      <c r="A239" s="43"/>
    </row>
    <row r="240" spans="1:1" x14ac:dyDescent="0.2">
      <c r="A240" s="43"/>
    </row>
    <row r="241" spans="1:1" x14ac:dyDescent="0.2">
      <c r="A241" s="43"/>
    </row>
    <row r="242" spans="1:1" x14ac:dyDescent="0.2">
      <c r="A242" s="43"/>
    </row>
    <row r="243" spans="1:1" x14ac:dyDescent="0.2">
      <c r="A243" s="43"/>
    </row>
    <row r="244" spans="1:1" x14ac:dyDescent="0.2">
      <c r="A244" s="43"/>
    </row>
    <row r="245" spans="1:1" x14ac:dyDescent="0.2">
      <c r="A245" s="43"/>
    </row>
    <row r="246" spans="1:1" x14ac:dyDescent="0.2">
      <c r="A246" s="43"/>
    </row>
    <row r="247" spans="1:1" x14ac:dyDescent="0.2">
      <c r="A247" s="43"/>
    </row>
    <row r="248" spans="1:1" x14ac:dyDescent="0.2">
      <c r="A248" s="43"/>
    </row>
    <row r="249" spans="1:1" x14ac:dyDescent="0.2">
      <c r="A249" s="43"/>
    </row>
    <row r="250" spans="1:1" x14ac:dyDescent="0.2">
      <c r="A250" s="43"/>
    </row>
    <row r="251" spans="1:1" x14ac:dyDescent="0.2">
      <c r="A251" s="43"/>
    </row>
    <row r="252" spans="1:1" x14ac:dyDescent="0.2">
      <c r="A252" s="43"/>
    </row>
  </sheetData>
  <mergeCells count="3">
    <mergeCell ref="A7:G7"/>
    <mergeCell ref="A6:G6"/>
    <mergeCell ref="J22:O22"/>
  </mergeCells>
  <phoneticPr fontId="0" type="noConversion"/>
  <pageMargins left="0.74803149606299213" right="0.1400000000000000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84" customWidth="1"/>
    <col min="4" max="4" width="5.85546875" style="1" customWidth="1"/>
    <col min="5" max="5" width="5.5703125" style="1" customWidth="1"/>
    <col min="6" max="6" width="4.5703125" style="1" customWidth="1"/>
    <col min="7" max="7" width="10.28515625" style="1" customWidth="1"/>
    <col min="8" max="8" width="11.140625" style="15" customWidth="1"/>
    <col min="9" max="9" width="9.5703125" style="1" bestFit="1" customWidth="1"/>
    <col min="10" max="16384" width="9.140625" style="1"/>
  </cols>
  <sheetData>
    <row r="1" spans="1:12" x14ac:dyDescent="0.2">
      <c r="I1" s="16" t="s">
        <v>64</v>
      </c>
    </row>
    <row r="2" spans="1:12" x14ac:dyDescent="0.2">
      <c r="I2" s="17" t="s">
        <v>65</v>
      </c>
    </row>
    <row r="3" spans="1:12" x14ac:dyDescent="0.2">
      <c r="I3" s="17" t="s">
        <v>66</v>
      </c>
    </row>
    <row r="4" spans="1:12" x14ac:dyDescent="0.2">
      <c r="I4" s="17" t="s">
        <v>67</v>
      </c>
    </row>
    <row r="5" spans="1:12" ht="15.75" x14ac:dyDescent="0.25">
      <c r="I5" s="150" t="s">
        <v>197</v>
      </c>
    </row>
    <row r="6" spans="1:12" ht="75" customHeight="1" x14ac:dyDescent="0.25">
      <c r="A6" s="177" t="s">
        <v>183</v>
      </c>
      <c r="B6" s="177"/>
      <c r="C6" s="177"/>
      <c r="D6" s="177"/>
      <c r="E6" s="177"/>
      <c r="F6" s="177"/>
      <c r="G6" s="177"/>
      <c r="H6" s="177"/>
      <c r="I6" s="177"/>
    </row>
    <row r="7" spans="1:12" x14ac:dyDescent="0.2">
      <c r="I7" s="21" t="s">
        <v>0</v>
      </c>
    </row>
    <row r="9" spans="1:12" x14ac:dyDescent="0.2">
      <c r="A9" s="22" t="s">
        <v>1</v>
      </c>
      <c r="B9" s="22" t="s">
        <v>42</v>
      </c>
      <c r="C9" s="76" t="s">
        <v>2</v>
      </c>
      <c r="D9" s="22" t="s">
        <v>3</v>
      </c>
      <c r="E9" s="22" t="s">
        <v>4</v>
      </c>
      <c r="F9" s="23" t="s">
        <v>5</v>
      </c>
      <c r="G9" s="24">
        <v>2022</v>
      </c>
      <c r="H9" s="24">
        <v>2023</v>
      </c>
      <c r="I9" s="24">
        <v>2024</v>
      </c>
    </row>
    <row r="10" spans="1:12" x14ac:dyDescent="0.2">
      <c r="A10" s="25"/>
      <c r="B10" s="25"/>
      <c r="C10" s="77"/>
      <c r="D10" s="25"/>
      <c r="E10" s="25"/>
      <c r="F10" s="26"/>
      <c r="G10" s="24" t="s">
        <v>6</v>
      </c>
      <c r="H10" s="24" t="s">
        <v>6</v>
      </c>
      <c r="I10" s="24" t="s">
        <v>6</v>
      </c>
    </row>
    <row r="11" spans="1:12" ht="15" x14ac:dyDescent="0.25">
      <c r="A11" s="45" t="s">
        <v>75</v>
      </c>
      <c r="B11" s="64">
        <v>911</v>
      </c>
      <c r="C11" s="78" t="s">
        <v>14</v>
      </c>
      <c r="D11" s="75"/>
      <c r="E11" s="75"/>
      <c r="F11" s="75" t="s">
        <v>14</v>
      </c>
      <c r="G11" s="59">
        <f>G12+G94</f>
        <v>48585.299732962565</v>
      </c>
      <c r="H11" s="59">
        <f>H12+H94</f>
        <v>46434.877196940572</v>
      </c>
      <c r="I11" s="59">
        <f>I12+I94</f>
        <v>47450.955177390788</v>
      </c>
    </row>
    <row r="12" spans="1:12" ht="15" x14ac:dyDescent="0.25">
      <c r="A12" s="44" t="s">
        <v>72</v>
      </c>
      <c r="B12" s="64"/>
      <c r="C12" s="78"/>
      <c r="D12" s="75"/>
      <c r="E12" s="75"/>
      <c r="F12" s="75"/>
      <c r="G12" s="59">
        <f>G55+G62+G85+G46+G13</f>
        <v>31323.113122848001</v>
      </c>
      <c r="H12" s="59">
        <f>H55+H62+H85+H46+H13</f>
        <v>29035.746106848001</v>
      </c>
      <c r="I12" s="59">
        <f>I55+I62+I85+I46+I13</f>
        <v>30200.733719847998</v>
      </c>
      <c r="J12" s="57"/>
      <c r="K12" s="57"/>
      <c r="L12" s="57"/>
    </row>
    <row r="13" spans="1:12" ht="38.25" x14ac:dyDescent="0.2">
      <c r="A13" s="44" t="s">
        <v>124</v>
      </c>
      <c r="B13" s="87"/>
      <c r="C13" s="132" t="s">
        <v>80</v>
      </c>
      <c r="D13" s="69"/>
      <c r="E13" s="69"/>
      <c r="F13" s="133"/>
      <c r="G13" s="53">
        <f>'6'!G103</f>
        <v>15136.503193279999</v>
      </c>
      <c r="H13" s="53">
        <f>'6'!H103</f>
        <v>15404.011177279999</v>
      </c>
      <c r="I13" s="53">
        <f>'6'!I103</f>
        <v>16429.831265279998</v>
      </c>
    </row>
    <row r="14" spans="1:12" x14ac:dyDescent="0.2">
      <c r="A14" s="46" t="s">
        <v>180</v>
      </c>
      <c r="B14" s="62"/>
      <c r="C14" s="66"/>
      <c r="D14" s="60" t="s">
        <v>38</v>
      </c>
      <c r="E14" s="60" t="s">
        <v>30</v>
      </c>
      <c r="F14" s="63"/>
      <c r="G14" s="61">
        <f>'6'!G104</f>
        <v>1423.5970560000001</v>
      </c>
      <c r="H14" s="61">
        <f>'6'!H104</f>
        <v>1427.2880399999999</v>
      </c>
      <c r="I14" s="61">
        <f>'6'!I104</f>
        <v>1427.959128</v>
      </c>
    </row>
    <row r="15" spans="1:12" ht="38.25" x14ac:dyDescent="0.2">
      <c r="A15" s="46" t="s">
        <v>124</v>
      </c>
      <c r="B15" s="62"/>
      <c r="C15" s="66"/>
      <c r="D15" s="60" t="s">
        <v>38</v>
      </c>
      <c r="E15" s="60" t="s">
        <v>30</v>
      </c>
      <c r="F15" s="63"/>
      <c r="G15" s="61">
        <f>'6'!G105</f>
        <v>1423.5970560000001</v>
      </c>
      <c r="H15" s="61">
        <f>'6'!H105</f>
        <v>1427.2880399999999</v>
      </c>
      <c r="I15" s="61">
        <f>'6'!I105</f>
        <v>1427.959128</v>
      </c>
    </row>
    <row r="16" spans="1:12" x14ac:dyDescent="0.2">
      <c r="A16" s="118" t="s">
        <v>109</v>
      </c>
      <c r="B16" s="62"/>
      <c r="C16" s="60" t="s">
        <v>125</v>
      </c>
      <c r="D16" s="60" t="s">
        <v>38</v>
      </c>
      <c r="E16" s="60" t="s">
        <v>30</v>
      </c>
      <c r="F16" s="60"/>
      <c r="G16" s="61">
        <f>'6'!G106</f>
        <v>1423.5970560000001</v>
      </c>
      <c r="H16" s="61">
        <f>'6'!H106</f>
        <v>1427.2880399999999</v>
      </c>
      <c r="I16" s="61">
        <f>'6'!I106</f>
        <v>1427.959128</v>
      </c>
    </row>
    <row r="17" spans="1:9" ht="38.25" x14ac:dyDescent="0.2">
      <c r="A17" s="46" t="s">
        <v>127</v>
      </c>
      <c r="B17" s="62"/>
      <c r="C17" s="60" t="s">
        <v>126</v>
      </c>
      <c r="D17" s="60" t="s">
        <v>38</v>
      </c>
      <c r="E17" s="60" t="s">
        <v>30</v>
      </c>
      <c r="F17" s="60"/>
      <c r="G17" s="61">
        <f>'6'!G107</f>
        <v>1423.5970560000001</v>
      </c>
      <c r="H17" s="61">
        <f>'6'!H107</f>
        <v>1427.2880399999999</v>
      </c>
      <c r="I17" s="61">
        <f>'6'!I107</f>
        <v>1427.959128</v>
      </c>
    </row>
    <row r="18" spans="1:9" ht="25.5" x14ac:dyDescent="0.2">
      <c r="A18" s="46" t="s">
        <v>129</v>
      </c>
      <c r="B18" s="62"/>
      <c r="C18" s="60" t="s">
        <v>128</v>
      </c>
      <c r="D18" s="60" t="s">
        <v>38</v>
      </c>
      <c r="E18" s="60" t="s">
        <v>30</v>
      </c>
      <c r="F18" s="60"/>
      <c r="G18" s="61">
        <f>'6'!G108</f>
        <v>1080</v>
      </c>
      <c r="H18" s="61">
        <f>'6'!H108</f>
        <v>1080</v>
      </c>
      <c r="I18" s="61">
        <f>'6'!I108</f>
        <v>1080</v>
      </c>
    </row>
    <row r="19" spans="1:9" ht="25.5" x14ac:dyDescent="0.2">
      <c r="A19" s="47" t="s">
        <v>92</v>
      </c>
      <c r="B19" s="62"/>
      <c r="C19" s="60" t="s">
        <v>128</v>
      </c>
      <c r="D19" s="60" t="s">
        <v>38</v>
      </c>
      <c r="E19" s="60" t="s">
        <v>30</v>
      </c>
      <c r="F19" s="134"/>
      <c r="G19" s="61">
        <f>'6'!G109</f>
        <v>1080</v>
      </c>
      <c r="H19" s="61">
        <f>'6'!H109</f>
        <v>1080</v>
      </c>
      <c r="I19" s="61">
        <f>'6'!I109</f>
        <v>1080</v>
      </c>
    </row>
    <row r="20" spans="1:9" x14ac:dyDescent="0.2">
      <c r="A20" s="46" t="s">
        <v>131</v>
      </c>
      <c r="B20" s="63"/>
      <c r="C20" s="60" t="s">
        <v>130</v>
      </c>
      <c r="D20" s="60" t="s">
        <v>38</v>
      </c>
      <c r="E20" s="60" t="s">
        <v>30</v>
      </c>
      <c r="F20" s="60"/>
      <c r="G20" s="61">
        <f>'6'!G110</f>
        <v>343.59705599999995</v>
      </c>
      <c r="H20" s="61">
        <f>'6'!H110</f>
        <v>347.28803999999991</v>
      </c>
      <c r="I20" s="61">
        <f>'6'!I110</f>
        <v>347.95912799999991</v>
      </c>
    </row>
    <row r="21" spans="1:9" ht="25.5" x14ac:dyDescent="0.2">
      <c r="A21" s="47" t="s">
        <v>92</v>
      </c>
      <c r="B21" s="63"/>
      <c r="C21" s="60" t="s">
        <v>130</v>
      </c>
      <c r="D21" s="60" t="s">
        <v>38</v>
      </c>
      <c r="E21" s="60" t="s">
        <v>30</v>
      </c>
      <c r="F21" s="63">
        <v>200</v>
      </c>
      <c r="G21" s="61">
        <f>'6'!G111</f>
        <v>343.59705599999995</v>
      </c>
      <c r="H21" s="61">
        <f>'6'!H111</f>
        <v>347.28803999999991</v>
      </c>
      <c r="I21" s="61">
        <f>'6'!I111</f>
        <v>347.95912799999991</v>
      </c>
    </row>
    <row r="22" spans="1:9" x14ac:dyDescent="0.2">
      <c r="A22" s="118" t="s">
        <v>181</v>
      </c>
      <c r="B22" s="63"/>
      <c r="C22" s="60"/>
      <c r="D22" s="60" t="s">
        <v>38</v>
      </c>
      <c r="E22" s="60" t="s">
        <v>36</v>
      </c>
      <c r="F22" s="60"/>
      <c r="G22" s="61">
        <f>'6'!G112</f>
        <v>211.8</v>
      </c>
      <c r="H22" s="61">
        <f>'6'!H112</f>
        <v>0</v>
      </c>
      <c r="I22" s="61">
        <f>'6'!I112</f>
        <v>0</v>
      </c>
    </row>
    <row r="23" spans="1:9" ht="38.25" x14ac:dyDescent="0.2">
      <c r="A23" s="46" t="s">
        <v>124</v>
      </c>
      <c r="B23" s="63"/>
      <c r="C23" s="60" t="s">
        <v>80</v>
      </c>
      <c r="D23" s="60" t="s">
        <v>38</v>
      </c>
      <c r="E23" s="60" t="s">
        <v>36</v>
      </c>
      <c r="F23" s="60"/>
      <c r="G23" s="61">
        <f>'6'!G113</f>
        <v>211.8</v>
      </c>
      <c r="H23" s="61">
        <f>'6'!H113</f>
        <v>0</v>
      </c>
      <c r="I23" s="61">
        <f>'6'!I113</f>
        <v>0</v>
      </c>
    </row>
    <row r="24" spans="1:9" x14ac:dyDescent="0.2">
      <c r="A24" s="118" t="s">
        <v>109</v>
      </c>
      <c r="B24" s="63"/>
      <c r="C24" s="60" t="s">
        <v>125</v>
      </c>
      <c r="D24" s="60" t="s">
        <v>38</v>
      </c>
      <c r="E24" s="60" t="s">
        <v>36</v>
      </c>
      <c r="F24" s="60"/>
      <c r="G24" s="61">
        <f>'6'!G114</f>
        <v>211.8</v>
      </c>
      <c r="H24" s="61">
        <f>'6'!H114</f>
        <v>0</v>
      </c>
      <c r="I24" s="61">
        <f>'6'!I114</f>
        <v>0</v>
      </c>
    </row>
    <row r="25" spans="1:9" ht="38.25" x14ac:dyDescent="0.2">
      <c r="A25" s="118" t="s">
        <v>133</v>
      </c>
      <c r="B25" s="63"/>
      <c r="C25" s="60" t="s">
        <v>134</v>
      </c>
      <c r="D25" s="60" t="s">
        <v>38</v>
      </c>
      <c r="E25" s="60" t="s">
        <v>36</v>
      </c>
      <c r="F25" s="60"/>
      <c r="G25" s="61">
        <f>'6'!G115</f>
        <v>100</v>
      </c>
      <c r="H25" s="61">
        <f>'6'!H115</f>
        <v>0</v>
      </c>
      <c r="I25" s="61">
        <f>'6'!I115</f>
        <v>0</v>
      </c>
    </row>
    <row r="26" spans="1:9" ht="25.5" x14ac:dyDescent="0.2">
      <c r="A26" s="48" t="s">
        <v>132</v>
      </c>
      <c r="B26" s="63"/>
      <c r="C26" s="60" t="s">
        <v>135</v>
      </c>
      <c r="D26" s="60" t="s">
        <v>38</v>
      </c>
      <c r="E26" s="60" t="s">
        <v>36</v>
      </c>
      <c r="F26" s="60"/>
      <c r="G26" s="61">
        <f>'6'!G116</f>
        <v>100</v>
      </c>
      <c r="H26" s="61">
        <f>'6'!H116</f>
        <v>0</v>
      </c>
      <c r="I26" s="61">
        <f>'6'!I116</f>
        <v>0</v>
      </c>
    </row>
    <row r="27" spans="1:9" ht="25.5" x14ac:dyDescent="0.2">
      <c r="A27" s="47" t="s">
        <v>92</v>
      </c>
      <c r="B27" s="63"/>
      <c r="C27" s="60" t="s">
        <v>135</v>
      </c>
      <c r="D27" s="60" t="s">
        <v>38</v>
      </c>
      <c r="E27" s="60" t="s">
        <v>36</v>
      </c>
      <c r="F27" s="63">
        <v>200</v>
      </c>
      <c r="G27" s="61">
        <f>'6'!G117</f>
        <v>100</v>
      </c>
      <c r="H27" s="61">
        <f>'6'!H117</f>
        <v>0</v>
      </c>
      <c r="I27" s="61">
        <f>'6'!I117</f>
        <v>0</v>
      </c>
    </row>
    <row r="28" spans="1:9" ht="38.25" x14ac:dyDescent="0.2">
      <c r="A28" s="47" t="s">
        <v>136</v>
      </c>
      <c r="B28" s="63"/>
      <c r="C28" s="60" t="s">
        <v>138</v>
      </c>
      <c r="D28" s="60" t="s">
        <v>38</v>
      </c>
      <c r="E28" s="60" t="s">
        <v>36</v>
      </c>
      <c r="F28" s="63"/>
      <c r="G28" s="61">
        <f>'6'!G118</f>
        <v>111.8</v>
      </c>
      <c r="H28" s="61">
        <f>'6'!H118</f>
        <v>0</v>
      </c>
      <c r="I28" s="61">
        <f>'6'!I118</f>
        <v>0</v>
      </c>
    </row>
    <row r="29" spans="1:9" ht="25.5" x14ac:dyDescent="0.2">
      <c r="A29" s="47" t="s">
        <v>137</v>
      </c>
      <c r="B29" s="63"/>
      <c r="C29" s="60" t="s">
        <v>139</v>
      </c>
      <c r="D29" s="60" t="s">
        <v>38</v>
      </c>
      <c r="E29" s="60" t="s">
        <v>36</v>
      </c>
      <c r="F29" s="63"/>
      <c r="G29" s="61">
        <f>'6'!G119</f>
        <v>111.8</v>
      </c>
      <c r="H29" s="61">
        <f>'6'!H119</f>
        <v>0</v>
      </c>
      <c r="I29" s="61">
        <f>'6'!I119</f>
        <v>0</v>
      </c>
    </row>
    <row r="30" spans="1:9" ht="25.5" x14ac:dyDescent="0.2">
      <c r="A30" s="47" t="s">
        <v>92</v>
      </c>
      <c r="B30" s="63"/>
      <c r="C30" s="60" t="s">
        <v>139</v>
      </c>
      <c r="D30" s="60" t="s">
        <v>38</v>
      </c>
      <c r="E30" s="60" t="s">
        <v>36</v>
      </c>
      <c r="F30" s="63">
        <v>200</v>
      </c>
      <c r="G30" s="61">
        <f>'6'!G120</f>
        <v>111.8</v>
      </c>
      <c r="H30" s="61">
        <f>'6'!H120</f>
        <v>0</v>
      </c>
      <c r="I30" s="61">
        <f>'6'!I120</f>
        <v>0</v>
      </c>
    </row>
    <row r="31" spans="1:9" x14ac:dyDescent="0.2">
      <c r="A31" s="47" t="s">
        <v>21</v>
      </c>
      <c r="B31" s="62"/>
      <c r="C31" s="60"/>
      <c r="D31" s="60" t="s">
        <v>38</v>
      </c>
      <c r="E31" s="60" t="s">
        <v>32</v>
      </c>
      <c r="F31" s="63"/>
      <c r="G31" s="61">
        <f>'6'!G121</f>
        <v>13501.10613728</v>
      </c>
      <c r="H31" s="61">
        <f>'6'!H121</f>
        <v>13976.72313728</v>
      </c>
      <c r="I31" s="61">
        <f>'6'!I121</f>
        <v>15001.872137279999</v>
      </c>
    </row>
    <row r="32" spans="1:9" ht="38.25" x14ac:dyDescent="0.2">
      <c r="A32" s="46" t="s">
        <v>124</v>
      </c>
      <c r="B32" s="62"/>
      <c r="C32" s="60" t="s">
        <v>80</v>
      </c>
      <c r="D32" s="60" t="s">
        <v>38</v>
      </c>
      <c r="E32" s="60" t="s">
        <v>32</v>
      </c>
      <c r="F32" s="63"/>
      <c r="G32" s="61">
        <f>'6'!G122</f>
        <v>13501.10613728</v>
      </c>
      <c r="H32" s="61">
        <f>'6'!H122</f>
        <v>13976.72313728</v>
      </c>
      <c r="I32" s="61">
        <f>'6'!I122</f>
        <v>15001.872137279999</v>
      </c>
    </row>
    <row r="33" spans="1:9" x14ac:dyDescent="0.2">
      <c r="A33" s="118" t="s">
        <v>109</v>
      </c>
      <c r="B33" s="62"/>
      <c r="C33" s="60" t="s">
        <v>125</v>
      </c>
      <c r="D33" s="60" t="s">
        <v>38</v>
      </c>
      <c r="E33" s="60" t="s">
        <v>32</v>
      </c>
      <c r="F33" s="63"/>
      <c r="G33" s="61">
        <f>'6'!G123</f>
        <v>13501.10613728</v>
      </c>
      <c r="H33" s="61">
        <f>'6'!H123</f>
        <v>13976.72313728</v>
      </c>
      <c r="I33" s="61">
        <f>'6'!I123</f>
        <v>15001.872137279999</v>
      </c>
    </row>
    <row r="34" spans="1:9" ht="25.5" x14ac:dyDescent="0.2">
      <c r="A34" s="47" t="s">
        <v>140</v>
      </c>
      <c r="B34" s="63"/>
      <c r="C34" s="60" t="s">
        <v>142</v>
      </c>
      <c r="D34" s="60" t="s">
        <v>38</v>
      </c>
      <c r="E34" s="60" t="s">
        <v>32</v>
      </c>
      <c r="F34" s="63"/>
      <c r="G34" s="61">
        <f>'6'!G124</f>
        <v>13351.10613728</v>
      </c>
      <c r="H34" s="61">
        <f>'6'!H124</f>
        <v>13826.72313728</v>
      </c>
      <c r="I34" s="61">
        <f>'6'!I124</f>
        <v>14851.872137279999</v>
      </c>
    </row>
    <row r="35" spans="1:9" ht="25.5" x14ac:dyDescent="0.2">
      <c r="A35" s="47" t="s">
        <v>141</v>
      </c>
      <c r="B35" s="65"/>
      <c r="C35" s="60" t="s">
        <v>143</v>
      </c>
      <c r="D35" s="60" t="s">
        <v>38</v>
      </c>
      <c r="E35" s="60" t="s">
        <v>32</v>
      </c>
      <c r="F35" s="63"/>
      <c r="G35" s="61">
        <f>'6'!G125</f>
        <v>3206.1591372799999</v>
      </c>
      <c r="H35" s="61">
        <f>'6'!H125</f>
        <v>3081.1591372799999</v>
      </c>
      <c r="I35" s="61">
        <f>'6'!I125</f>
        <v>3081.1591372799999</v>
      </c>
    </row>
    <row r="36" spans="1:9" ht="25.5" x14ac:dyDescent="0.2">
      <c r="A36" s="47" t="s">
        <v>92</v>
      </c>
      <c r="B36" s="72"/>
      <c r="C36" s="60" t="s">
        <v>143</v>
      </c>
      <c r="D36" s="60" t="s">
        <v>38</v>
      </c>
      <c r="E36" s="60" t="s">
        <v>32</v>
      </c>
      <c r="F36" s="63">
        <v>200</v>
      </c>
      <c r="G36" s="61">
        <f>'6'!G126</f>
        <v>3206.1591372799999</v>
      </c>
      <c r="H36" s="61">
        <f>'6'!H126</f>
        <v>3081.1591372799999</v>
      </c>
      <c r="I36" s="61">
        <f>'6'!I126</f>
        <v>3081.1591372799999</v>
      </c>
    </row>
    <row r="37" spans="1:9" x14ac:dyDescent="0.2">
      <c r="A37" s="47" t="s">
        <v>146</v>
      </c>
      <c r="B37" s="72"/>
      <c r="C37" s="60" t="s">
        <v>145</v>
      </c>
      <c r="D37" s="60" t="s">
        <v>38</v>
      </c>
      <c r="E37" s="60" t="s">
        <v>32</v>
      </c>
      <c r="F37" s="63"/>
      <c r="G37" s="61">
        <f>'6'!G127</f>
        <v>1270</v>
      </c>
      <c r="H37" s="61">
        <f>'6'!H127</f>
        <v>355</v>
      </c>
      <c r="I37" s="61">
        <f>'6'!I127</f>
        <v>355</v>
      </c>
    </row>
    <row r="38" spans="1:9" ht="25.5" x14ac:dyDescent="0.2">
      <c r="A38" s="47" t="s">
        <v>92</v>
      </c>
      <c r="B38" s="72"/>
      <c r="C38" s="60" t="s">
        <v>145</v>
      </c>
      <c r="D38" s="60" t="s">
        <v>38</v>
      </c>
      <c r="E38" s="60" t="s">
        <v>32</v>
      </c>
      <c r="F38" s="63">
        <v>200</v>
      </c>
      <c r="G38" s="61">
        <f>'6'!G128</f>
        <v>1270</v>
      </c>
      <c r="H38" s="61">
        <f>'6'!H128</f>
        <v>355</v>
      </c>
      <c r="I38" s="61">
        <f>'6'!I128</f>
        <v>355</v>
      </c>
    </row>
    <row r="39" spans="1:9" ht="38.25" x14ac:dyDescent="0.2">
      <c r="A39" s="47" t="s">
        <v>144</v>
      </c>
      <c r="B39" s="72"/>
      <c r="C39" s="60" t="s">
        <v>147</v>
      </c>
      <c r="D39" s="60" t="s">
        <v>38</v>
      </c>
      <c r="E39" s="60" t="s">
        <v>32</v>
      </c>
      <c r="F39" s="63"/>
      <c r="G39" s="61">
        <f>'6'!G129</f>
        <v>8374.9470000000001</v>
      </c>
      <c r="H39" s="61">
        <f>'6'!H129</f>
        <v>9890.5640000000003</v>
      </c>
      <c r="I39" s="61">
        <f>'6'!I129</f>
        <v>10915.713</v>
      </c>
    </row>
    <row r="40" spans="1:9" ht="25.5" x14ac:dyDescent="0.2">
      <c r="A40" s="47" t="s">
        <v>92</v>
      </c>
      <c r="B40" s="72"/>
      <c r="C40" s="60" t="s">
        <v>147</v>
      </c>
      <c r="D40" s="60" t="s">
        <v>38</v>
      </c>
      <c r="E40" s="60" t="s">
        <v>32</v>
      </c>
      <c r="F40" s="63">
        <v>200</v>
      </c>
      <c r="G40" s="61">
        <f>'6'!G130</f>
        <v>8374.9470000000001</v>
      </c>
      <c r="H40" s="61">
        <f>'6'!H130</f>
        <v>9890.5640000000003</v>
      </c>
      <c r="I40" s="61">
        <f>'6'!I130</f>
        <v>10915.713</v>
      </c>
    </row>
    <row r="41" spans="1:9" ht="25.5" x14ac:dyDescent="0.2">
      <c r="A41" s="47" t="s">
        <v>148</v>
      </c>
      <c r="B41" s="72"/>
      <c r="C41" s="60" t="s">
        <v>149</v>
      </c>
      <c r="D41" s="60" t="s">
        <v>38</v>
      </c>
      <c r="E41" s="60" t="s">
        <v>32</v>
      </c>
      <c r="F41" s="63"/>
      <c r="G41" s="61">
        <f>'6'!G131</f>
        <v>500</v>
      </c>
      <c r="H41" s="61">
        <f>'6'!H131</f>
        <v>500</v>
      </c>
      <c r="I41" s="61">
        <f>'6'!I131</f>
        <v>500</v>
      </c>
    </row>
    <row r="42" spans="1:9" ht="25.5" x14ac:dyDescent="0.2">
      <c r="A42" s="47" t="s">
        <v>92</v>
      </c>
      <c r="B42" s="72"/>
      <c r="C42" s="60" t="s">
        <v>149</v>
      </c>
      <c r="D42" s="60" t="s">
        <v>38</v>
      </c>
      <c r="E42" s="60" t="s">
        <v>32</v>
      </c>
      <c r="F42" s="63">
        <v>200</v>
      </c>
      <c r="G42" s="61">
        <f>'6'!G132</f>
        <v>500</v>
      </c>
      <c r="H42" s="61">
        <f>'6'!H132</f>
        <v>500</v>
      </c>
      <c r="I42" s="61">
        <f>'6'!I132</f>
        <v>500</v>
      </c>
    </row>
    <row r="43" spans="1:9" ht="25.5" x14ac:dyDescent="0.2">
      <c r="A43" s="47" t="s">
        <v>151</v>
      </c>
      <c r="B43" s="72"/>
      <c r="C43" s="60" t="s">
        <v>152</v>
      </c>
      <c r="D43" s="60" t="s">
        <v>38</v>
      </c>
      <c r="E43" s="60" t="s">
        <v>32</v>
      </c>
      <c r="F43" s="63"/>
      <c r="G43" s="61">
        <f>'6'!G133</f>
        <v>150</v>
      </c>
      <c r="H43" s="61">
        <f>'6'!H133</f>
        <v>150</v>
      </c>
      <c r="I43" s="61">
        <f>'6'!I133</f>
        <v>150</v>
      </c>
    </row>
    <row r="44" spans="1:9" x14ac:dyDescent="0.2">
      <c r="A44" s="47" t="s">
        <v>150</v>
      </c>
      <c r="B44" s="72"/>
      <c r="C44" s="60" t="s">
        <v>153</v>
      </c>
      <c r="D44" s="60" t="s">
        <v>38</v>
      </c>
      <c r="E44" s="60" t="s">
        <v>32</v>
      </c>
      <c r="F44" s="63"/>
      <c r="G44" s="61">
        <f>'6'!G134</f>
        <v>150</v>
      </c>
      <c r="H44" s="61">
        <f>'6'!H134</f>
        <v>150</v>
      </c>
      <c r="I44" s="61">
        <f>'6'!I134</f>
        <v>150</v>
      </c>
    </row>
    <row r="45" spans="1:9" ht="25.5" x14ac:dyDescent="0.2">
      <c r="A45" s="46" t="s">
        <v>129</v>
      </c>
      <c r="B45" s="72"/>
      <c r="C45" s="60" t="s">
        <v>153</v>
      </c>
      <c r="D45" s="60" t="s">
        <v>38</v>
      </c>
      <c r="E45" s="60" t="s">
        <v>32</v>
      </c>
      <c r="F45" s="63">
        <v>200</v>
      </c>
      <c r="G45" s="61">
        <f>'6'!G135</f>
        <v>150</v>
      </c>
      <c r="H45" s="61">
        <f>'6'!H135</f>
        <v>150</v>
      </c>
      <c r="I45" s="61">
        <f>'6'!I135</f>
        <v>150</v>
      </c>
    </row>
    <row r="46" spans="1:9" ht="38.25" x14ac:dyDescent="0.2">
      <c r="A46" s="135" t="s">
        <v>115</v>
      </c>
      <c r="B46" s="87"/>
      <c r="C46" s="69" t="s">
        <v>117</v>
      </c>
      <c r="D46" s="69"/>
      <c r="E46" s="69"/>
      <c r="F46" s="133"/>
      <c r="G46" s="71">
        <f t="shared" ref="G46:I48" si="0">G47</f>
        <v>2131.1</v>
      </c>
      <c r="H46" s="71">
        <f t="shared" si="0"/>
        <v>0</v>
      </c>
      <c r="I46" s="71">
        <f t="shared" si="0"/>
        <v>0</v>
      </c>
    </row>
    <row r="47" spans="1:9" x14ac:dyDescent="0.2">
      <c r="A47" s="46" t="s">
        <v>19</v>
      </c>
      <c r="B47" s="86"/>
      <c r="C47" s="81"/>
      <c r="D47" s="86" t="s">
        <v>33</v>
      </c>
      <c r="E47" s="86" t="s">
        <v>31</v>
      </c>
      <c r="F47" s="63"/>
      <c r="G47" s="70">
        <f t="shared" si="0"/>
        <v>2131.1</v>
      </c>
      <c r="H47" s="70">
        <f t="shared" si="0"/>
        <v>0</v>
      </c>
      <c r="I47" s="70">
        <f t="shared" si="0"/>
        <v>0</v>
      </c>
    </row>
    <row r="48" spans="1:9" x14ac:dyDescent="0.2">
      <c r="A48" s="136" t="s">
        <v>45</v>
      </c>
      <c r="B48" s="62"/>
      <c r="C48" s="81"/>
      <c r="D48" s="66" t="s">
        <v>33</v>
      </c>
      <c r="E48" s="66" t="s">
        <v>37</v>
      </c>
      <c r="F48" s="63"/>
      <c r="G48" s="70">
        <f t="shared" si="0"/>
        <v>2131.1</v>
      </c>
      <c r="H48" s="70">
        <f t="shared" si="0"/>
        <v>0</v>
      </c>
      <c r="I48" s="70">
        <f t="shared" si="0"/>
        <v>0</v>
      </c>
    </row>
    <row r="49" spans="1:9" x14ac:dyDescent="0.2">
      <c r="A49" s="118" t="s">
        <v>109</v>
      </c>
      <c r="B49" s="62"/>
      <c r="C49" s="66" t="s">
        <v>116</v>
      </c>
      <c r="D49" s="66" t="s">
        <v>33</v>
      </c>
      <c r="E49" s="66" t="s">
        <v>37</v>
      </c>
      <c r="F49" s="60"/>
      <c r="G49" s="70">
        <f>'6'!G97</f>
        <v>2131.1</v>
      </c>
      <c r="H49" s="70">
        <f>'6'!H97</f>
        <v>0</v>
      </c>
      <c r="I49" s="70">
        <f>'6'!I97</f>
        <v>0</v>
      </c>
    </row>
    <row r="50" spans="1:9" ht="38.25" x14ac:dyDescent="0.2">
      <c r="A50" s="48" t="s">
        <v>118</v>
      </c>
      <c r="B50" s="62"/>
      <c r="C50" s="66" t="s">
        <v>121</v>
      </c>
      <c r="D50" s="66" t="s">
        <v>33</v>
      </c>
      <c r="E50" s="66" t="s">
        <v>37</v>
      </c>
      <c r="F50" s="66"/>
      <c r="G50" s="70">
        <f>'6'!G98</f>
        <v>2131.1</v>
      </c>
      <c r="H50" s="70">
        <f>'6'!H98</f>
        <v>0</v>
      </c>
      <c r="I50" s="70">
        <f>'6'!I98</f>
        <v>0</v>
      </c>
    </row>
    <row r="51" spans="1:9" ht="63.75" x14ac:dyDescent="0.2">
      <c r="A51" s="118" t="s">
        <v>119</v>
      </c>
      <c r="B51" s="62"/>
      <c r="C51" s="66" t="s">
        <v>122</v>
      </c>
      <c r="D51" s="66" t="s">
        <v>33</v>
      </c>
      <c r="E51" s="66" t="s">
        <v>37</v>
      </c>
      <c r="F51" s="66"/>
      <c r="G51" s="70">
        <f>'6'!G99</f>
        <v>1185.3</v>
      </c>
      <c r="H51" s="70">
        <f>'6'!H99</f>
        <v>0</v>
      </c>
      <c r="I51" s="70">
        <f>'6'!I99</f>
        <v>0</v>
      </c>
    </row>
    <row r="52" spans="1:9" ht="25.5" x14ac:dyDescent="0.2">
      <c r="A52" s="47" t="s">
        <v>92</v>
      </c>
      <c r="B52" s="62"/>
      <c r="C52" s="66" t="s">
        <v>122</v>
      </c>
      <c r="D52" s="66" t="s">
        <v>33</v>
      </c>
      <c r="E52" s="66" t="s">
        <v>37</v>
      </c>
      <c r="F52" s="63">
        <v>200</v>
      </c>
      <c r="G52" s="70">
        <f>'6'!G100</f>
        <v>1185.3</v>
      </c>
      <c r="H52" s="70">
        <f>'6'!H100</f>
        <v>0</v>
      </c>
      <c r="I52" s="70">
        <f>'6'!I100</f>
        <v>0</v>
      </c>
    </row>
    <row r="53" spans="1:9" ht="63.75" x14ac:dyDescent="0.2">
      <c r="A53" s="46" t="s">
        <v>120</v>
      </c>
      <c r="B53" s="62"/>
      <c r="C53" s="66" t="s">
        <v>123</v>
      </c>
      <c r="D53" s="66" t="s">
        <v>33</v>
      </c>
      <c r="E53" s="66" t="s">
        <v>37</v>
      </c>
      <c r="F53" s="60"/>
      <c r="G53" s="70">
        <f>'6'!G101</f>
        <v>945.8</v>
      </c>
      <c r="H53" s="70">
        <f>'6'!H101</f>
        <v>0</v>
      </c>
      <c r="I53" s="70">
        <f>'6'!I101</f>
        <v>0</v>
      </c>
    </row>
    <row r="54" spans="1:9" ht="25.5" x14ac:dyDescent="0.2">
      <c r="A54" s="47" t="s">
        <v>92</v>
      </c>
      <c r="B54" s="62"/>
      <c r="C54" s="66" t="s">
        <v>123</v>
      </c>
      <c r="D54" s="66" t="s">
        <v>33</v>
      </c>
      <c r="E54" s="66" t="s">
        <v>37</v>
      </c>
      <c r="F54" s="63">
        <v>200</v>
      </c>
      <c r="G54" s="70">
        <f>'6'!G102</f>
        <v>945.8</v>
      </c>
      <c r="H54" s="70">
        <f>'6'!H102</f>
        <v>0</v>
      </c>
      <c r="I54" s="70">
        <f>'6'!I102</f>
        <v>0</v>
      </c>
    </row>
    <row r="55" spans="1:9" ht="51.75" customHeight="1" x14ac:dyDescent="0.2">
      <c r="A55" s="49" t="s">
        <v>170</v>
      </c>
      <c r="B55" s="87"/>
      <c r="C55" s="69" t="s">
        <v>171</v>
      </c>
      <c r="D55" s="132"/>
      <c r="E55" s="132"/>
      <c r="F55" s="132"/>
      <c r="G55" s="53">
        <f>G57</f>
        <v>680</v>
      </c>
      <c r="H55" s="53">
        <f>H57</f>
        <v>226.82499999999999</v>
      </c>
      <c r="I55" s="53">
        <f>I57</f>
        <v>234.29252499999996</v>
      </c>
    </row>
    <row r="56" spans="1:9" ht="23.25" customHeight="1" x14ac:dyDescent="0.2">
      <c r="A56" s="48" t="s">
        <v>27</v>
      </c>
      <c r="B56" s="62"/>
      <c r="C56" s="137"/>
      <c r="D56" s="60" t="s">
        <v>32</v>
      </c>
      <c r="E56" s="60" t="s">
        <v>31</v>
      </c>
      <c r="F56" s="60"/>
      <c r="G56" s="61">
        <f t="shared" ref="G56:I60" si="1">G57</f>
        <v>680</v>
      </c>
      <c r="H56" s="61">
        <f t="shared" si="1"/>
        <v>226.82499999999999</v>
      </c>
      <c r="I56" s="61">
        <f t="shared" si="1"/>
        <v>234.29252499999996</v>
      </c>
    </row>
    <row r="57" spans="1:9" x14ac:dyDescent="0.2">
      <c r="A57" s="46" t="s">
        <v>169</v>
      </c>
      <c r="B57" s="65">
        <v>911</v>
      </c>
      <c r="C57" s="72"/>
      <c r="D57" s="60" t="s">
        <v>32</v>
      </c>
      <c r="E57" s="60" t="s">
        <v>40</v>
      </c>
      <c r="F57" s="60"/>
      <c r="G57" s="61">
        <f t="shared" si="1"/>
        <v>680</v>
      </c>
      <c r="H57" s="61">
        <f t="shared" si="1"/>
        <v>226.82499999999999</v>
      </c>
      <c r="I57" s="61">
        <f t="shared" si="1"/>
        <v>234.29252499999996</v>
      </c>
    </row>
    <row r="58" spans="1:9" ht="27.75" customHeight="1" x14ac:dyDescent="0.2">
      <c r="A58" s="118" t="s">
        <v>109</v>
      </c>
      <c r="B58" s="46"/>
      <c r="C58" s="66" t="s">
        <v>172</v>
      </c>
      <c r="D58" s="60" t="s">
        <v>32</v>
      </c>
      <c r="E58" s="60" t="s">
        <v>40</v>
      </c>
      <c r="F58" s="60"/>
      <c r="G58" s="61">
        <f t="shared" si="1"/>
        <v>680</v>
      </c>
      <c r="H58" s="61">
        <f t="shared" si="1"/>
        <v>226.82499999999999</v>
      </c>
      <c r="I58" s="61">
        <f t="shared" si="1"/>
        <v>234.29252499999996</v>
      </c>
    </row>
    <row r="59" spans="1:9" ht="30" customHeight="1" x14ac:dyDescent="0.2">
      <c r="A59" s="118" t="s">
        <v>175</v>
      </c>
      <c r="B59" s="62"/>
      <c r="C59" s="66" t="s">
        <v>173</v>
      </c>
      <c r="D59" s="60" t="s">
        <v>32</v>
      </c>
      <c r="E59" s="60" t="s">
        <v>40</v>
      </c>
      <c r="F59" s="60"/>
      <c r="G59" s="61">
        <f t="shared" si="1"/>
        <v>680</v>
      </c>
      <c r="H59" s="61">
        <f t="shared" si="1"/>
        <v>226.82499999999999</v>
      </c>
      <c r="I59" s="61">
        <f t="shared" si="1"/>
        <v>234.29252499999996</v>
      </c>
    </row>
    <row r="60" spans="1:9" ht="25.5" x14ac:dyDescent="0.2">
      <c r="A60" s="48" t="s">
        <v>174</v>
      </c>
      <c r="B60" s="46"/>
      <c r="C60" s="66" t="s">
        <v>176</v>
      </c>
      <c r="D60" s="60" t="s">
        <v>32</v>
      </c>
      <c r="E60" s="60" t="s">
        <v>40</v>
      </c>
      <c r="F60" s="60"/>
      <c r="G60" s="61">
        <f t="shared" si="1"/>
        <v>680</v>
      </c>
      <c r="H60" s="61">
        <f t="shared" si="1"/>
        <v>226.82499999999999</v>
      </c>
      <c r="I60" s="61">
        <f t="shared" si="1"/>
        <v>234.29252499999996</v>
      </c>
    </row>
    <row r="61" spans="1:9" ht="25.5" x14ac:dyDescent="0.2">
      <c r="A61" s="47" t="s">
        <v>92</v>
      </c>
      <c r="B61" s="46"/>
      <c r="C61" s="66" t="s">
        <v>176</v>
      </c>
      <c r="D61" s="60" t="s">
        <v>32</v>
      </c>
      <c r="E61" s="60" t="s">
        <v>40</v>
      </c>
      <c r="F61" s="60" t="s">
        <v>182</v>
      </c>
      <c r="G61" s="61">
        <f>'6'!G80</f>
        <v>680</v>
      </c>
      <c r="H61" s="61">
        <f>'6'!H80</f>
        <v>226.82499999999999</v>
      </c>
      <c r="I61" s="61">
        <f>'6'!I80</f>
        <v>234.29252499999996</v>
      </c>
    </row>
    <row r="62" spans="1:9" ht="25.5" x14ac:dyDescent="0.2">
      <c r="A62" s="49" t="s">
        <v>58</v>
      </c>
      <c r="B62" s="52"/>
      <c r="C62" s="83" t="s">
        <v>57</v>
      </c>
      <c r="D62" s="52"/>
      <c r="E62" s="52"/>
      <c r="F62" s="52"/>
      <c r="G62" s="53">
        <f>G68+G79</f>
        <v>10604.909929568001</v>
      </c>
      <c r="H62" s="53">
        <f>H68+H79</f>
        <v>10312.909929568001</v>
      </c>
      <c r="I62" s="53">
        <f>I68+I79</f>
        <v>10312.909929568001</v>
      </c>
    </row>
    <row r="63" spans="1:9" ht="10.5" hidden="1" customHeight="1" x14ac:dyDescent="0.2">
      <c r="A63" s="46"/>
      <c r="B63" s="46"/>
      <c r="C63" s="80"/>
      <c r="D63" s="60"/>
      <c r="E63" s="60"/>
      <c r="F63" s="60"/>
      <c r="G63" s="61"/>
      <c r="H63" s="61"/>
      <c r="I63" s="61"/>
    </row>
    <row r="64" spans="1:9" ht="15" hidden="1" customHeight="1" x14ac:dyDescent="0.2">
      <c r="A64" s="88"/>
      <c r="B64" s="46"/>
      <c r="C64" s="80"/>
      <c r="D64" s="60"/>
      <c r="E64" s="60"/>
      <c r="F64" s="65"/>
      <c r="G64" s="61"/>
      <c r="H64" s="61"/>
      <c r="I64" s="61"/>
    </row>
    <row r="65" spans="1:9" hidden="1" x14ac:dyDescent="0.2">
      <c r="A65" s="48"/>
      <c r="B65" s="46"/>
      <c r="C65" s="80"/>
      <c r="D65" s="60"/>
      <c r="E65" s="60"/>
      <c r="F65" s="65"/>
      <c r="G65" s="61"/>
      <c r="H65" s="61"/>
      <c r="I65" s="61"/>
    </row>
    <row r="66" spans="1:9" hidden="1" x14ac:dyDescent="0.2">
      <c r="A66" s="46"/>
      <c r="B66" s="46"/>
      <c r="C66" s="80"/>
      <c r="D66" s="60"/>
      <c r="E66" s="60"/>
      <c r="F66" s="65"/>
      <c r="G66" s="61"/>
      <c r="H66" s="61"/>
      <c r="I66" s="61"/>
    </row>
    <row r="67" spans="1:9" hidden="1" x14ac:dyDescent="0.2">
      <c r="A67" s="47"/>
      <c r="B67" s="46"/>
      <c r="C67" s="81"/>
      <c r="D67" s="60"/>
      <c r="E67" s="60"/>
      <c r="F67" s="63"/>
      <c r="G67" s="61"/>
      <c r="H67" s="61"/>
      <c r="I67" s="61"/>
    </row>
    <row r="68" spans="1:9" x14ac:dyDescent="0.2">
      <c r="A68" s="46" t="s">
        <v>13</v>
      </c>
      <c r="B68" s="65">
        <v>911</v>
      </c>
      <c r="C68" s="89"/>
      <c r="D68" s="60" t="s">
        <v>39</v>
      </c>
      <c r="E68" s="60" t="s">
        <v>31</v>
      </c>
      <c r="F68" s="65" t="s">
        <v>14</v>
      </c>
      <c r="G68" s="61">
        <f>G69</f>
        <v>10579.909929568001</v>
      </c>
      <c r="H68" s="61">
        <f>H69</f>
        <v>10287.909929568001</v>
      </c>
      <c r="I68" s="61">
        <f>I69</f>
        <v>10287.909929568001</v>
      </c>
    </row>
    <row r="69" spans="1:9" x14ac:dyDescent="0.2">
      <c r="A69" s="46" t="s">
        <v>11</v>
      </c>
      <c r="B69" s="46"/>
      <c r="C69" s="89"/>
      <c r="D69" s="60" t="s">
        <v>39</v>
      </c>
      <c r="E69" s="60" t="s">
        <v>30</v>
      </c>
      <c r="F69" s="65" t="s">
        <v>14</v>
      </c>
      <c r="G69" s="61">
        <f>'6'!G138</f>
        <v>10579.909929568001</v>
      </c>
      <c r="H69" s="61">
        <f>'6'!H138</f>
        <v>10287.909929568001</v>
      </c>
      <c r="I69" s="61">
        <f>'6'!I138</f>
        <v>10287.909929568001</v>
      </c>
    </row>
    <row r="70" spans="1:9" x14ac:dyDescent="0.2">
      <c r="A70" s="48" t="s">
        <v>109</v>
      </c>
      <c r="B70" s="46"/>
      <c r="C70" s="60" t="s">
        <v>155</v>
      </c>
      <c r="D70" s="60" t="s">
        <v>39</v>
      </c>
      <c r="E70" s="60" t="s">
        <v>30</v>
      </c>
      <c r="F70" s="65"/>
      <c r="G70" s="61">
        <f>'6'!G139</f>
        <v>10579.909929568001</v>
      </c>
      <c r="H70" s="61">
        <f>'6'!H139</f>
        <v>10287.909929568001</v>
      </c>
      <c r="I70" s="61">
        <f>'6'!I139</f>
        <v>10287.909929568001</v>
      </c>
    </row>
    <row r="71" spans="1:9" ht="25.5" x14ac:dyDescent="0.2">
      <c r="A71" s="48" t="s">
        <v>156</v>
      </c>
      <c r="B71" s="46"/>
      <c r="C71" s="60" t="s">
        <v>157</v>
      </c>
      <c r="D71" s="60" t="s">
        <v>39</v>
      </c>
      <c r="E71" s="60" t="s">
        <v>30</v>
      </c>
      <c r="F71" s="65"/>
      <c r="G71" s="61">
        <f>'6'!G140</f>
        <v>10579.909929568001</v>
      </c>
      <c r="H71" s="61">
        <f>'6'!H140</f>
        <v>10287.909929568001</v>
      </c>
      <c r="I71" s="61">
        <f>'6'!I140</f>
        <v>10287.909929568001</v>
      </c>
    </row>
    <row r="72" spans="1:9" ht="18.75" customHeight="1" x14ac:dyDescent="0.2">
      <c r="A72" s="48" t="s">
        <v>158</v>
      </c>
      <c r="B72" s="46"/>
      <c r="C72" s="60" t="s">
        <v>159</v>
      </c>
      <c r="D72" s="60" t="s">
        <v>39</v>
      </c>
      <c r="E72" s="60" t="s">
        <v>30</v>
      </c>
      <c r="F72" s="65"/>
      <c r="G72" s="61">
        <f>'6'!G141</f>
        <v>7238.8096495680002</v>
      </c>
      <c r="H72" s="61">
        <f>'6'!H141</f>
        <v>6946.8096495680002</v>
      </c>
      <c r="I72" s="61">
        <f>'6'!I141</f>
        <v>6946.8096495680002</v>
      </c>
    </row>
    <row r="73" spans="1:9" ht="51" x14ac:dyDescent="0.2">
      <c r="A73" s="47" t="s">
        <v>88</v>
      </c>
      <c r="B73" s="46"/>
      <c r="C73" s="60" t="s">
        <v>159</v>
      </c>
      <c r="D73" s="60" t="s">
        <v>39</v>
      </c>
      <c r="E73" s="60" t="s">
        <v>30</v>
      </c>
      <c r="F73" s="63">
        <v>100</v>
      </c>
      <c r="G73" s="61">
        <f>'6'!G142</f>
        <v>2337.3998759999999</v>
      </c>
      <c r="H73" s="61">
        <f>'6'!H142</f>
        <v>2337.3998759999999</v>
      </c>
      <c r="I73" s="61">
        <f>'6'!I142</f>
        <v>2337.3998759999999</v>
      </c>
    </row>
    <row r="74" spans="1:9" ht="35.25" customHeight="1" x14ac:dyDescent="0.2">
      <c r="A74" s="47" t="s">
        <v>92</v>
      </c>
      <c r="B74" s="46"/>
      <c r="C74" s="60" t="s">
        <v>159</v>
      </c>
      <c r="D74" s="60" t="s">
        <v>39</v>
      </c>
      <c r="E74" s="60" t="s">
        <v>30</v>
      </c>
      <c r="F74" s="63">
        <v>200</v>
      </c>
      <c r="G74" s="61">
        <f>'6'!G143</f>
        <v>4901.4097735679998</v>
      </c>
      <c r="H74" s="61">
        <f>'6'!H143</f>
        <v>4609.4097735679998</v>
      </c>
      <c r="I74" s="61">
        <f>'6'!I143</f>
        <v>4609.4097735679998</v>
      </c>
    </row>
    <row r="75" spans="1:9" ht="76.5" x14ac:dyDescent="0.2">
      <c r="A75" s="46" t="s">
        <v>161</v>
      </c>
      <c r="B75" s="46"/>
      <c r="C75" s="60" t="s">
        <v>160</v>
      </c>
      <c r="D75" s="60" t="s">
        <v>39</v>
      </c>
      <c r="E75" s="60" t="s">
        <v>30</v>
      </c>
      <c r="F75" s="60"/>
      <c r="G75" s="61">
        <f>'6'!G144</f>
        <v>2420.6002800000001</v>
      </c>
      <c r="H75" s="61">
        <f>'6'!H144</f>
        <v>2420.6002800000001</v>
      </c>
      <c r="I75" s="61">
        <f>'6'!I144</f>
        <v>2420.6002800000001</v>
      </c>
    </row>
    <row r="76" spans="1:9" ht="51" x14ac:dyDescent="0.2">
      <c r="A76" s="47" t="s">
        <v>88</v>
      </c>
      <c r="B76" s="46"/>
      <c r="C76" s="60" t="s">
        <v>160</v>
      </c>
      <c r="D76" s="60" t="s">
        <v>39</v>
      </c>
      <c r="E76" s="60" t="s">
        <v>30</v>
      </c>
      <c r="F76" s="63">
        <v>100</v>
      </c>
      <c r="G76" s="61">
        <f>'6'!G145</f>
        <v>2420.6002800000001</v>
      </c>
      <c r="H76" s="61">
        <f>'6'!H145</f>
        <v>2420.6002800000001</v>
      </c>
      <c r="I76" s="61">
        <f>'6'!I145</f>
        <v>2420.6002800000001</v>
      </c>
    </row>
    <row r="77" spans="1:9" ht="23.25" customHeight="1" x14ac:dyDescent="0.2">
      <c r="A77" s="47" t="s">
        <v>162</v>
      </c>
      <c r="B77" s="46"/>
      <c r="C77" s="60" t="s">
        <v>163</v>
      </c>
      <c r="D77" s="60" t="s">
        <v>39</v>
      </c>
      <c r="E77" s="60" t="s">
        <v>30</v>
      </c>
      <c r="F77" s="63"/>
      <c r="G77" s="61">
        <f>'6'!G146</f>
        <v>920.5</v>
      </c>
      <c r="H77" s="61">
        <f>'6'!H146</f>
        <v>920.5</v>
      </c>
      <c r="I77" s="61">
        <f>'6'!I146</f>
        <v>920.5</v>
      </c>
    </row>
    <row r="78" spans="1:9" ht="25.5" x14ac:dyDescent="0.2">
      <c r="A78" s="47" t="s">
        <v>92</v>
      </c>
      <c r="B78" s="46"/>
      <c r="C78" s="60" t="s">
        <v>163</v>
      </c>
      <c r="D78" s="60" t="s">
        <v>39</v>
      </c>
      <c r="E78" s="60" t="s">
        <v>30</v>
      </c>
      <c r="F78" s="63">
        <v>200</v>
      </c>
      <c r="G78" s="61">
        <f>'6'!G147</f>
        <v>920.5</v>
      </c>
      <c r="H78" s="61">
        <f>'6'!H147</f>
        <v>920.5</v>
      </c>
      <c r="I78" s="61">
        <f>'6'!I147</f>
        <v>920.5</v>
      </c>
    </row>
    <row r="79" spans="1:9" x14ac:dyDescent="0.2">
      <c r="A79" s="46" t="s">
        <v>9</v>
      </c>
      <c r="B79" s="46"/>
      <c r="C79" s="82"/>
      <c r="D79" s="60" t="s">
        <v>34</v>
      </c>
      <c r="E79" s="60" t="s">
        <v>31</v>
      </c>
      <c r="F79" s="63"/>
      <c r="G79" s="61">
        <f>'6'!G156</f>
        <v>25</v>
      </c>
      <c r="H79" s="61">
        <f>'6'!H156</f>
        <v>25</v>
      </c>
      <c r="I79" s="61">
        <f>'6'!I156</f>
        <v>25</v>
      </c>
    </row>
    <row r="80" spans="1:9" x14ac:dyDescent="0.2">
      <c r="A80" s="46" t="s">
        <v>165</v>
      </c>
      <c r="B80" s="46"/>
      <c r="C80" s="82"/>
      <c r="D80" s="67" t="s">
        <v>34</v>
      </c>
      <c r="E80" s="60" t="s">
        <v>36</v>
      </c>
      <c r="F80" s="63"/>
      <c r="G80" s="61">
        <f>'6'!G157</f>
        <v>25</v>
      </c>
      <c r="H80" s="61">
        <f>'6'!H157</f>
        <v>25</v>
      </c>
      <c r="I80" s="61">
        <f>'6'!I157</f>
        <v>25</v>
      </c>
    </row>
    <row r="81" spans="1:9" x14ac:dyDescent="0.2">
      <c r="A81" s="48" t="s">
        <v>109</v>
      </c>
      <c r="B81" s="46"/>
      <c r="C81" s="60" t="s">
        <v>155</v>
      </c>
      <c r="D81" s="67" t="s">
        <v>34</v>
      </c>
      <c r="E81" s="60" t="s">
        <v>36</v>
      </c>
      <c r="F81" s="63"/>
      <c r="G81" s="61">
        <f>'6'!G158</f>
        <v>25</v>
      </c>
      <c r="H81" s="61">
        <f>'6'!H158</f>
        <v>25</v>
      </c>
      <c r="I81" s="61">
        <f>'6'!I158</f>
        <v>25</v>
      </c>
    </row>
    <row r="82" spans="1:9" ht="25.5" x14ac:dyDescent="0.2">
      <c r="A82" s="48" t="s">
        <v>164</v>
      </c>
      <c r="B82" s="46"/>
      <c r="C82" s="60" t="s">
        <v>167</v>
      </c>
      <c r="D82" s="67" t="s">
        <v>34</v>
      </c>
      <c r="E82" s="60" t="s">
        <v>36</v>
      </c>
      <c r="F82" s="60"/>
      <c r="G82" s="61">
        <f>'6'!G159</f>
        <v>25</v>
      </c>
      <c r="H82" s="61">
        <f>'6'!H159</f>
        <v>25</v>
      </c>
      <c r="I82" s="61">
        <f>'6'!I159</f>
        <v>25</v>
      </c>
    </row>
    <row r="83" spans="1:9" x14ac:dyDescent="0.2">
      <c r="A83" s="48" t="s">
        <v>166</v>
      </c>
      <c r="B83" s="46"/>
      <c r="C83" s="60" t="s">
        <v>168</v>
      </c>
      <c r="D83" s="67" t="s">
        <v>34</v>
      </c>
      <c r="E83" s="60" t="s">
        <v>36</v>
      </c>
      <c r="F83" s="60"/>
      <c r="G83" s="61">
        <f>'6'!G160</f>
        <v>25</v>
      </c>
      <c r="H83" s="61">
        <f>'6'!H160</f>
        <v>25</v>
      </c>
      <c r="I83" s="61">
        <f>'6'!I160</f>
        <v>25</v>
      </c>
    </row>
    <row r="84" spans="1:9" ht="25.5" x14ac:dyDescent="0.2">
      <c r="A84" s="47" t="s">
        <v>92</v>
      </c>
      <c r="B84" s="46"/>
      <c r="C84" s="60" t="s">
        <v>168</v>
      </c>
      <c r="D84" s="67" t="s">
        <v>34</v>
      </c>
      <c r="E84" s="60" t="s">
        <v>36</v>
      </c>
      <c r="F84" s="63">
        <v>200</v>
      </c>
      <c r="G84" s="61">
        <f>'6'!G161</f>
        <v>25</v>
      </c>
      <c r="H84" s="61">
        <f>'6'!H161</f>
        <v>25</v>
      </c>
      <c r="I84" s="61">
        <f>'6'!I161</f>
        <v>25</v>
      </c>
    </row>
    <row r="85" spans="1:9" ht="38.25" x14ac:dyDescent="0.2">
      <c r="A85" s="49" t="s">
        <v>56</v>
      </c>
      <c r="B85" s="87"/>
      <c r="C85" s="138" t="s">
        <v>60</v>
      </c>
      <c r="D85" s="69"/>
      <c r="E85" s="69"/>
      <c r="F85" s="69"/>
      <c r="G85" s="53">
        <f t="shared" ref="G85:I87" si="2">G86</f>
        <v>2770.6</v>
      </c>
      <c r="H85" s="53">
        <f t="shared" si="2"/>
        <v>3092</v>
      </c>
      <c r="I85" s="53">
        <f t="shared" si="2"/>
        <v>3223.7</v>
      </c>
    </row>
    <row r="86" spans="1:9" x14ac:dyDescent="0.2">
      <c r="A86" s="46" t="s">
        <v>19</v>
      </c>
      <c r="B86" s="86"/>
      <c r="C86" s="81"/>
      <c r="D86" s="86" t="s">
        <v>33</v>
      </c>
      <c r="E86" s="86" t="s">
        <v>31</v>
      </c>
      <c r="F86" s="60"/>
      <c r="G86" s="61">
        <f t="shared" si="2"/>
        <v>2770.6</v>
      </c>
      <c r="H86" s="61">
        <f t="shared" si="2"/>
        <v>3092</v>
      </c>
      <c r="I86" s="61">
        <f t="shared" si="2"/>
        <v>3223.7</v>
      </c>
    </row>
    <row r="87" spans="1:9" x14ac:dyDescent="0.2">
      <c r="A87" s="136" t="s">
        <v>45</v>
      </c>
      <c r="B87" s="62"/>
      <c r="C87" s="81"/>
      <c r="D87" s="66" t="s">
        <v>33</v>
      </c>
      <c r="E87" s="66" t="s">
        <v>37</v>
      </c>
      <c r="F87" s="66"/>
      <c r="G87" s="70">
        <f t="shared" si="2"/>
        <v>2770.6</v>
      </c>
      <c r="H87" s="70">
        <f t="shared" si="2"/>
        <v>3092</v>
      </c>
      <c r="I87" s="70">
        <f t="shared" si="2"/>
        <v>3223.7</v>
      </c>
    </row>
    <row r="88" spans="1:9" x14ac:dyDescent="0.2">
      <c r="A88" s="118" t="s">
        <v>109</v>
      </c>
      <c r="B88" s="62"/>
      <c r="C88" s="66" t="s">
        <v>68</v>
      </c>
      <c r="D88" s="66" t="s">
        <v>33</v>
      </c>
      <c r="E88" s="66" t="s">
        <v>37</v>
      </c>
      <c r="F88" s="66"/>
      <c r="G88" s="70">
        <f>'6'!G90</f>
        <v>2770.6</v>
      </c>
      <c r="H88" s="70">
        <f>'6'!H90</f>
        <v>3092</v>
      </c>
      <c r="I88" s="70">
        <f>'6'!I90</f>
        <v>3223.7</v>
      </c>
    </row>
    <row r="89" spans="1:9" ht="25.5" x14ac:dyDescent="0.2">
      <c r="A89" s="118" t="s">
        <v>110</v>
      </c>
      <c r="B89" s="62"/>
      <c r="C89" s="66" t="s">
        <v>69</v>
      </c>
      <c r="D89" s="66" t="s">
        <v>33</v>
      </c>
      <c r="E89" s="66" t="s">
        <v>37</v>
      </c>
      <c r="F89" s="66"/>
      <c r="G89" s="70">
        <f>'6'!G91</f>
        <v>2770.6</v>
      </c>
      <c r="H89" s="70">
        <f>'6'!H91</f>
        <v>3092</v>
      </c>
      <c r="I89" s="70">
        <f>'6'!I91</f>
        <v>3223.7</v>
      </c>
    </row>
    <row r="90" spans="1:9" ht="25.5" x14ac:dyDescent="0.2">
      <c r="A90" s="118" t="s">
        <v>111</v>
      </c>
      <c r="B90" s="63"/>
      <c r="C90" s="66" t="s">
        <v>112</v>
      </c>
      <c r="D90" s="66" t="s">
        <v>33</v>
      </c>
      <c r="E90" s="66" t="s">
        <v>37</v>
      </c>
      <c r="F90" s="66"/>
      <c r="G90" s="70">
        <f>'6'!G92</f>
        <v>620</v>
      </c>
      <c r="H90" s="70">
        <f>'6'!H92</f>
        <v>620</v>
      </c>
      <c r="I90" s="70">
        <f>'6'!I92</f>
        <v>620</v>
      </c>
    </row>
    <row r="91" spans="1:9" ht="25.5" x14ac:dyDescent="0.2">
      <c r="A91" s="47" t="s">
        <v>92</v>
      </c>
      <c r="B91" s="63"/>
      <c r="C91" s="66" t="s">
        <v>112</v>
      </c>
      <c r="D91" s="66" t="s">
        <v>33</v>
      </c>
      <c r="E91" s="66" t="s">
        <v>37</v>
      </c>
      <c r="F91" s="63">
        <v>200</v>
      </c>
      <c r="G91" s="70">
        <f>'6'!G93</f>
        <v>620</v>
      </c>
      <c r="H91" s="70">
        <f>'6'!H93</f>
        <v>620</v>
      </c>
      <c r="I91" s="70">
        <f>'6'!I93</f>
        <v>620</v>
      </c>
    </row>
    <row r="92" spans="1:9" ht="25.5" x14ac:dyDescent="0.2">
      <c r="A92" s="48" t="s">
        <v>113</v>
      </c>
      <c r="B92" s="63"/>
      <c r="C92" s="66" t="s">
        <v>114</v>
      </c>
      <c r="D92" s="66" t="s">
        <v>33</v>
      </c>
      <c r="E92" s="66" t="s">
        <v>37</v>
      </c>
      <c r="F92" s="60"/>
      <c r="G92" s="70">
        <f>'6'!G94</f>
        <v>2150.6</v>
      </c>
      <c r="H92" s="70">
        <f>'6'!H94</f>
        <v>2472</v>
      </c>
      <c r="I92" s="70">
        <f>'6'!I94</f>
        <v>2603.6999999999998</v>
      </c>
    </row>
    <row r="93" spans="1:9" ht="25.5" x14ac:dyDescent="0.2">
      <c r="A93" s="47" t="s">
        <v>92</v>
      </c>
      <c r="B93" s="62"/>
      <c r="C93" s="66" t="s">
        <v>114</v>
      </c>
      <c r="D93" s="66" t="s">
        <v>33</v>
      </c>
      <c r="E93" s="66" t="s">
        <v>37</v>
      </c>
      <c r="F93" s="63">
        <v>200</v>
      </c>
      <c r="G93" s="70">
        <f>'6'!G95</f>
        <v>2150.6</v>
      </c>
      <c r="H93" s="70">
        <f>'6'!H95</f>
        <v>2472</v>
      </c>
      <c r="I93" s="70">
        <f>'6'!I95</f>
        <v>2603.6999999999998</v>
      </c>
    </row>
    <row r="94" spans="1:9" x14ac:dyDescent="0.2">
      <c r="A94" s="46" t="s">
        <v>73</v>
      </c>
      <c r="B94" s="46"/>
      <c r="C94" s="81"/>
      <c r="D94" s="60"/>
      <c r="E94" s="60"/>
      <c r="F94" s="60"/>
      <c r="G94" s="70">
        <f>G95+G148+G162+G156</f>
        <v>17262.186610114561</v>
      </c>
      <c r="H94" s="70">
        <f>H95+H148+H162+H156</f>
        <v>17399.131090092571</v>
      </c>
      <c r="I94" s="70">
        <f>I95+I148+I162+I156</f>
        <v>17250.221457542793</v>
      </c>
    </row>
    <row r="95" spans="1:9" ht="14.25" x14ac:dyDescent="0.2">
      <c r="A95" s="44" t="s">
        <v>15</v>
      </c>
      <c r="B95" s="65">
        <v>911</v>
      </c>
      <c r="C95" s="90" t="s">
        <v>14</v>
      </c>
      <c r="D95" s="96" t="s">
        <v>30</v>
      </c>
      <c r="E95" s="96" t="s">
        <v>31</v>
      </c>
      <c r="F95" s="65" t="s">
        <v>14</v>
      </c>
      <c r="G95" s="61">
        <f>G96+G104+G122+G128+G134</f>
        <v>15591.874610114563</v>
      </c>
      <c r="H95" s="61">
        <f>H96+H104+H122+H128+H134</f>
        <v>15728.819090092571</v>
      </c>
      <c r="I95" s="61">
        <f>I96+I104+I122+I128+I134</f>
        <v>15877.309457542795</v>
      </c>
    </row>
    <row r="96" spans="1:9" ht="39" x14ac:dyDescent="0.25">
      <c r="A96" s="44" t="s">
        <v>71</v>
      </c>
      <c r="B96" s="46"/>
      <c r="C96" s="79"/>
      <c r="D96" s="100" t="s">
        <v>30</v>
      </c>
      <c r="E96" s="100" t="s">
        <v>32</v>
      </c>
      <c r="F96" s="60"/>
      <c r="G96" s="61">
        <f>'6'!G14</f>
        <v>186.71376383999998</v>
      </c>
      <c r="H96" s="61">
        <f>'6'!H14</f>
        <v>193.24874557439998</v>
      </c>
      <c r="I96" s="61">
        <f>'6'!I14</f>
        <v>200.39894916065276</v>
      </c>
    </row>
    <row r="97" spans="1:9" ht="15" x14ac:dyDescent="0.25">
      <c r="A97" s="46" t="s">
        <v>61</v>
      </c>
      <c r="B97" s="46"/>
      <c r="C97" s="31" t="s">
        <v>47</v>
      </c>
      <c r="D97" s="31" t="s">
        <v>30</v>
      </c>
      <c r="E97" s="31" t="s">
        <v>32</v>
      </c>
      <c r="F97" s="100"/>
      <c r="G97" s="61">
        <f>'6'!G15</f>
        <v>186.71376383999998</v>
      </c>
      <c r="H97" s="61">
        <f>'6'!H15</f>
        <v>193.24874557439998</v>
      </c>
      <c r="I97" s="61">
        <f>'6'!I15</f>
        <v>200.39894916065276</v>
      </c>
    </row>
    <row r="98" spans="1:9" ht="25.5" x14ac:dyDescent="0.2">
      <c r="A98" s="46" t="s">
        <v>83</v>
      </c>
      <c r="B98" s="46"/>
      <c r="C98" s="34" t="s">
        <v>82</v>
      </c>
      <c r="D98" s="31" t="s">
        <v>30</v>
      </c>
      <c r="E98" s="31" t="s">
        <v>32</v>
      </c>
      <c r="F98" s="31"/>
      <c r="G98" s="61">
        <f>'6'!G16</f>
        <v>186.71376383999998</v>
      </c>
      <c r="H98" s="61">
        <f>'6'!H16</f>
        <v>193.24874557439998</v>
      </c>
      <c r="I98" s="61">
        <f>'6'!I16</f>
        <v>200.39894916065276</v>
      </c>
    </row>
    <row r="99" spans="1:9" ht="25.5" x14ac:dyDescent="0.2">
      <c r="A99" s="48" t="s">
        <v>90</v>
      </c>
      <c r="B99" s="46"/>
      <c r="C99" s="34" t="s">
        <v>89</v>
      </c>
      <c r="D99" s="31" t="s">
        <v>30</v>
      </c>
      <c r="E99" s="31" t="s">
        <v>32</v>
      </c>
      <c r="F99" s="31"/>
      <c r="G99" s="61">
        <f>'6'!G17</f>
        <v>186.71376383999998</v>
      </c>
      <c r="H99" s="61">
        <f>'6'!H17</f>
        <v>193.24874557439998</v>
      </c>
      <c r="I99" s="61">
        <f>'6'!I17</f>
        <v>200.39894916065276</v>
      </c>
    </row>
    <row r="100" spans="1:9" x14ac:dyDescent="0.2">
      <c r="A100" s="48" t="s">
        <v>86</v>
      </c>
      <c r="B100" s="46"/>
      <c r="C100" s="34" t="s">
        <v>91</v>
      </c>
      <c r="D100" s="31" t="s">
        <v>30</v>
      </c>
      <c r="E100" s="31" t="s">
        <v>32</v>
      </c>
      <c r="F100" s="103" t="s">
        <v>14</v>
      </c>
      <c r="G100" s="61">
        <f>'6'!G18</f>
        <v>186.71376383999998</v>
      </c>
      <c r="H100" s="61">
        <f>'6'!H18</f>
        <v>193.24874557439998</v>
      </c>
      <c r="I100" s="61">
        <f>'6'!I18</f>
        <v>200.39894916065276</v>
      </c>
    </row>
    <row r="101" spans="1:9" ht="27" customHeight="1" x14ac:dyDescent="0.2">
      <c r="A101" s="47" t="s">
        <v>92</v>
      </c>
      <c r="B101" s="46"/>
      <c r="C101" s="34" t="s">
        <v>91</v>
      </c>
      <c r="D101" s="31" t="s">
        <v>30</v>
      </c>
      <c r="E101" s="31" t="s">
        <v>32</v>
      </c>
      <c r="F101" s="104">
        <v>200</v>
      </c>
      <c r="G101" s="61">
        <f>'6'!G19</f>
        <v>186.71376383999998</v>
      </c>
      <c r="H101" s="61">
        <f>'6'!H19</f>
        <v>193.24874557439998</v>
      </c>
      <c r="I101" s="61">
        <f>'6'!I19</f>
        <v>200.39894916065276</v>
      </c>
    </row>
    <row r="102" spans="1:9" ht="25.5" hidden="1" x14ac:dyDescent="0.2">
      <c r="A102" s="47" t="s">
        <v>96</v>
      </c>
      <c r="B102" s="46"/>
      <c r="C102" s="34" t="s">
        <v>93</v>
      </c>
      <c r="D102" s="31" t="s">
        <v>30</v>
      </c>
      <c r="E102" s="31" t="s">
        <v>32</v>
      </c>
      <c r="F102" s="104"/>
      <c r="G102" s="61">
        <f>'6'!G20</f>
        <v>0</v>
      </c>
      <c r="H102" s="61">
        <f>'6'!H20</f>
        <v>0</v>
      </c>
      <c r="I102" s="61">
        <f>'6'!I20</f>
        <v>0</v>
      </c>
    </row>
    <row r="103" spans="1:9" ht="39" hidden="1" customHeight="1" x14ac:dyDescent="0.2">
      <c r="A103" s="47" t="s">
        <v>95</v>
      </c>
      <c r="B103" s="46"/>
      <c r="C103" s="34" t="s">
        <v>93</v>
      </c>
      <c r="D103" s="31" t="s">
        <v>30</v>
      </c>
      <c r="E103" s="31" t="s">
        <v>32</v>
      </c>
      <c r="F103" s="104">
        <v>500</v>
      </c>
      <c r="G103" s="61"/>
      <c r="H103" s="61"/>
      <c r="I103" s="61"/>
    </row>
    <row r="104" spans="1:9" ht="39" x14ac:dyDescent="0.25">
      <c r="A104" s="44" t="s">
        <v>16</v>
      </c>
      <c r="B104" s="46"/>
      <c r="C104" s="27" t="s">
        <v>14</v>
      </c>
      <c r="D104" s="100" t="s">
        <v>30</v>
      </c>
      <c r="E104" s="100" t="s">
        <v>33</v>
      </c>
      <c r="F104" s="27" t="s">
        <v>14</v>
      </c>
      <c r="G104" s="61">
        <f>'6'!G22</f>
        <v>13892.027406274563</v>
      </c>
      <c r="H104" s="61">
        <f>'6'!H22</f>
        <v>13978.507234118171</v>
      </c>
      <c r="I104" s="61">
        <f>'6'!I22</f>
        <v>14071.782062897342</v>
      </c>
    </row>
    <row r="105" spans="1:9" x14ac:dyDescent="0.2">
      <c r="A105" s="46" t="s">
        <v>61</v>
      </c>
      <c r="B105" s="46"/>
      <c r="C105" s="31" t="s">
        <v>47</v>
      </c>
      <c r="D105" s="31" t="s">
        <v>30</v>
      </c>
      <c r="E105" s="31" t="s">
        <v>33</v>
      </c>
      <c r="F105" s="36" t="s">
        <v>14</v>
      </c>
      <c r="G105" s="61">
        <f>'6'!G23</f>
        <v>13892.027406274563</v>
      </c>
      <c r="H105" s="61">
        <f>'6'!H23</f>
        <v>13978.507234118171</v>
      </c>
      <c r="I105" s="61">
        <f>'6'!I23</f>
        <v>14071.782062897342</v>
      </c>
    </row>
    <row r="106" spans="1:9" ht="25.5" x14ac:dyDescent="0.2">
      <c r="A106" s="46" t="s">
        <v>83</v>
      </c>
      <c r="B106" s="46"/>
      <c r="C106" s="34" t="s">
        <v>82</v>
      </c>
      <c r="D106" s="31" t="s">
        <v>30</v>
      </c>
      <c r="E106" s="31" t="s">
        <v>33</v>
      </c>
      <c r="F106" s="36" t="s">
        <v>14</v>
      </c>
      <c r="G106" s="61">
        <f>'6'!G24</f>
        <v>13892.027406274563</v>
      </c>
      <c r="H106" s="61">
        <f>'6'!H24</f>
        <v>13978.507234118171</v>
      </c>
      <c r="I106" s="61">
        <f>'6'!I24</f>
        <v>14071.782062897342</v>
      </c>
    </row>
    <row r="107" spans="1:9" ht="25.5" x14ac:dyDescent="0.2">
      <c r="A107" s="47" t="s">
        <v>85</v>
      </c>
      <c r="B107" s="46"/>
      <c r="C107" s="34" t="s">
        <v>84</v>
      </c>
      <c r="D107" s="31" t="s">
        <v>30</v>
      </c>
      <c r="E107" s="31" t="s">
        <v>33</v>
      </c>
      <c r="F107" s="36"/>
      <c r="G107" s="61">
        <f>'6'!G25</f>
        <v>2060.116</v>
      </c>
      <c r="H107" s="61">
        <f>'6'!H25</f>
        <v>2060.116</v>
      </c>
      <c r="I107" s="61">
        <f>'6'!I25</f>
        <v>2060.116</v>
      </c>
    </row>
    <row r="108" spans="1:9" ht="26.25" customHeight="1" x14ac:dyDescent="0.2">
      <c r="A108" s="48" t="s">
        <v>86</v>
      </c>
      <c r="B108" s="46"/>
      <c r="C108" s="34" t="s">
        <v>87</v>
      </c>
      <c r="D108" s="106" t="s">
        <v>30</v>
      </c>
      <c r="E108" s="106" t="s">
        <v>33</v>
      </c>
      <c r="F108" s="107"/>
      <c r="G108" s="61">
        <f>'6'!G26</f>
        <v>2060.116</v>
      </c>
      <c r="H108" s="61">
        <f>'6'!H26</f>
        <v>2060.116</v>
      </c>
      <c r="I108" s="61">
        <f>'6'!I26</f>
        <v>2060.116</v>
      </c>
    </row>
    <row r="109" spans="1:9" ht="51" x14ac:dyDescent="0.2">
      <c r="A109" s="47" t="s">
        <v>88</v>
      </c>
      <c r="B109" s="73"/>
      <c r="C109" s="34" t="s">
        <v>87</v>
      </c>
      <c r="D109" s="31" t="s">
        <v>30</v>
      </c>
      <c r="E109" s="31" t="s">
        <v>33</v>
      </c>
      <c r="F109" s="36">
        <v>100</v>
      </c>
      <c r="G109" s="61">
        <f>'6'!G27</f>
        <v>2060.116</v>
      </c>
      <c r="H109" s="61">
        <f>'6'!H27</f>
        <v>2060.116</v>
      </c>
      <c r="I109" s="61">
        <f>'6'!I27</f>
        <v>2060.116</v>
      </c>
    </row>
    <row r="110" spans="1:9" ht="25.5" x14ac:dyDescent="0.2">
      <c r="A110" s="48" t="s">
        <v>90</v>
      </c>
      <c r="B110" s="73"/>
      <c r="C110" s="34" t="s">
        <v>89</v>
      </c>
      <c r="D110" s="109" t="s">
        <v>30</v>
      </c>
      <c r="E110" s="109" t="s">
        <v>33</v>
      </c>
      <c r="F110" s="37"/>
      <c r="G110" s="61">
        <f>'6'!G28</f>
        <v>11831.911406274563</v>
      </c>
      <c r="H110" s="61">
        <f>'6'!H28</f>
        <v>11918.391234118171</v>
      </c>
      <c r="I110" s="61">
        <f>'6'!I28</f>
        <v>12011.666062897342</v>
      </c>
    </row>
    <row r="111" spans="1:9" x14ac:dyDescent="0.2">
      <c r="A111" s="48" t="s">
        <v>86</v>
      </c>
      <c r="B111" s="73"/>
      <c r="C111" s="34" t="s">
        <v>91</v>
      </c>
      <c r="D111" s="111" t="s">
        <v>30</v>
      </c>
      <c r="E111" s="111" t="s">
        <v>33</v>
      </c>
      <c r="F111" s="103" t="s">
        <v>14</v>
      </c>
      <c r="G111" s="61">
        <f>'6'!G29</f>
        <v>10980.611406274562</v>
      </c>
      <c r="H111" s="61">
        <f>'6'!H29</f>
        <v>11044.291234118169</v>
      </c>
      <c r="I111" s="61">
        <f>'6'!I29</f>
        <v>11113.966062897342</v>
      </c>
    </row>
    <row r="112" spans="1:9" ht="51" x14ac:dyDescent="0.2">
      <c r="A112" s="47" t="s">
        <v>88</v>
      </c>
      <c r="B112" s="73"/>
      <c r="C112" s="34" t="s">
        <v>91</v>
      </c>
      <c r="D112" s="113" t="s">
        <v>30</v>
      </c>
      <c r="E112" s="113" t="s">
        <v>33</v>
      </c>
      <c r="F112" s="36">
        <v>100</v>
      </c>
      <c r="G112" s="61">
        <f>'6'!G30</f>
        <v>8396.0740000000005</v>
      </c>
      <c r="H112" s="61">
        <f>'6'!H30</f>
        <v>8396.0740000000005</v>
      </c>
      <c r="I112" s="61">
        <f>'6'!I30</f>
        <v>8396.0740000000005</v>
      </c>
    </row>
    <row r="113" spans="1:9" ht="25.5" x14ac:dyDescent="0.2">
      <c r="A113" s="47" t="s">
        <v>92</v>
      </c>
      <c r="B113" s="73"/>
      <c r="C113" s="34" t="s">
        <v>91</v>
      </c>
      <c r="D113" s="114" t="s">
        <v>30</v>
      </c>
      <c r="E113" s="114" t="s">
        <v>33</v>
      </c>
      <c r="F113" s="104">
        <v>200</v>
      </c>
      <c r="G113" s="61">
        <f>'6'!G31</f>
        <v>2584.5374062745605</v>
      </c>
      <c r="H113" s="61">
        <f>'6'!H31</f>
        <v>2648.2172341181695</v>
      </c>
      <c r="I113" s="61">
        <f>'6'!I31</f>
        <v>2717.8920628973415</v>
      </c>
    </row>
    <row r="114" spans="1:9" ht="25.5" x14ac:dyDescent="0.2">
      <c r="A114" s="47" t="s">
        <v>94</v>
      </c>
      <c r="B114" s="73"/>
      <c r="C114" s="34" t="s">
        <v>93</v>
      </c>
      <c r="D114" s="114" t="s">
        <v>30</v>
      </c>
      <c r="E114" s="114" t="s">
        <v>33</v>
      </c>
      <c r="F114" s="104"/>
      <c r="G114" s="61">
        <f>'6'!G32</f>
        <v>567.4</v>
      </c>
      <c r="H114" s="61">
        <f>'6'!H32</f>
        <v>590.20000000000005</v>
      </c>
      <c r="I114" s="61">
        <f>'6'!I32</f>
        <v>613.79999999999995</v>
      </c>
    </row>
    <row r="115" spans="1:9" x14ac:dyDescent="0.2">
      <c r="A115" s="47" t="s">
        <v>95</v>
      </c>
      <c r="B115" s="62"/>
      <c r="C115" s="34" t="s">
        <v>93</v>
      </c>
      <c r="D115" s="114" t="s">
        <v>30</v>
      </c>
      <c r="E115" s="114" t="s">
        <v>33</v>
      </c>
      <c r="F115" s="104">
        <v>500</v>
      </c>
      <c r="G115" s="61">
        <f>'6'!G33</f>
        <v>567.4</v>
      </c>
      <c r="H115" s="61">
        <f>'6'!H33</f>
        <v>590.20000000000005</v>
      </c>
      <c r="I115" s="61">
        <f>'6'!I33</f>
        <v>613.79999999999995</v>
      </c>
    </row>
    <row r="116" spans="1:9" ht="38.25" x14ac:dyDescent="0.2">
      <c r="A116" s="47" t="s">
        <v>97</v>
      </c>
      <c r="B116" s="62"/>
      <c r="C116" s="34" t="s">
        <v>98</v>
      </c>
      <c r="D116" s="114" t="s">
        <v>30</v>
      </c>
      <c r="E116" s="114" t="s">
        <v>33</v>
      </c>
      <c r="F116" s="104"/>
      <c r="G116" s="61">
        <f>'6'!G34</f>
        <v>27.1</v>
      </c>
      <c r="H116" s="61">
        <f>'6'!H34</f>
        <v>27.1</v>
      </c>
      <c r="I116" s="61">
        <f>'6'!I34</f>
        <v>27.1</v>
      </c>
    </row>
    <row r="117" spans="1:9" x14ac:dyDescent="0.2">
      <c r="A117" s="47" t="s">
        <v>95</v>
      </c>
      <c r="B117" s="62"/>
      <c r="C117" s="34" t="s">
        <v>98</v>
      </c>
      <c r="D117" s="114" t="s">
        <v>30</v>
      </c>
      <c r="E117" s="114" t="s">
        <v>33</v>
      </c>
      <c r="F117" s="104">
        <v>500</v>
      </c>
      <c r="G117" s="61">
        <f>'6'!G35</f>
        <v>27.1</v>
      </c>
      <c r="H117" s="61">
        <f>'6'!H35</f>
        <v>27.1</v>
      </c>
      <c r="I117" s="61">
        <f>'6'!I35</f>
        <v>27.1</v>
      </c>
    </row>
    <row r="118" spans="1:9" ht="25.5" x14ac:dyDescent="0.2">
      <c r="A118" s="47" t="s">
        <v>99</v>
      </c>
      <c r="B118" s="62"/>
      <c r="C118" s="34" t="s">
        <v>100</v>
      </c>
      <c r="D118" s="114" t="s">
        <v>30</v>
      </c>
      <c r="E118" s="114" t="s">
        <v>33</v>
      </c>
      <c r="F118" s="104"/>
      <c r="G118" s="61">
        <f>'6'!G36</f>
        <v>174.6</v>
      </c>
      <c r="H118" s="61">
        <f>'6'!H36</f>
        <v>174.6</v>
      </c>
      <c r="I118" s="61">
        <f>'6'!I36</f>
        <v>174.6</v>
      </c>
    </row>
    <row r="119" spans="1:9" x14ac:dyDescent="0.2">
      <c r="A119" s="47" t="s">
        <v>95</v>
      </c>
      <c r="B119" s="62"/>
      <c r="C119" s="34" t="s">
        <v>100</v>
      </c>
      <c r="D119" s="114" t="s">
        <v>30</v>
      </c>
      <c r="E119" s="114" t="s">
        <v>33</v>
      </c>
      <c r="F119" s="104">
        <v>500</v>
      </c>
      <c r="G119" s="61">
        <f>'6'!G37</f>
        <v>174.6</v>
      </c>
      <c r="H119" s="61">
        <f>'6'!H37</f>
        <v>174.6</v>
      </c>
      <c r="I119" s="61">
        <f>'6'!I37</f>
        <v>174.6</v>
      </c>
    </row>
    <row r="120" spans="1:9" ht="51" x14ac:dyDescent="0.2">
      <c r="A120" s="47" t="s">
        <v>101</v>
      </c>
      <c r="B120" s="62"/>
      <c r="C120" s="34" t="s">
        <v>102</v>
      </c>
      <c r="D120" s="114" t="s">
        <v>30</v>
      </c>
      <c r="E120" s="114" t="s">
        <v>33</v>
      </c>
      <c r="F120" s="104"/>
      <c r="G120" s="61">
        <f>'6'!G38</f>
        <v>82.2</v>
      </c>
      <c r="H120" s="61">
        <f>'6'!H38</f>
        <v>82.2</v>
      </c>
      <c r="I120" s="61">
        <f>'6'!I38</f>
        <v>82.2</v>
      </c>
    </row>
    <row r="121" spans="1:9" x14ac:dyDescent="0.2">
      <c r="A121" s="47" t="s">
        <v>95</v>
      </c>
      <c r="B121" s="62"/>
      <c r="C121" s="34" t="s">
        <v>102</v>
      </c>
      <c r="D121" s="114" t="s">
        <v>30</v>
      </c>
      <c r="E121" s="114" t="s">
        <v>33</v>
      </c>
      <c r="F121" s="104">
        <v>500</v>
      </c>
      <c r="G121" s="61">
        <f>'6'!G39</f>
        <v>82.2</v>
      </c>
      <c r="H121" s="61">
        <f>'6'!H39</f>
        <v>82.2</v>
      </c>
      <c r="I121" s="61">
        <f>'6'!I39</f>
        <v>82.2</v>
      </c>
    </row>
    <row r="122" spans="1:9" ht="38.25" x14ac:dyDescent="0.2">
      <c r="A122" s="144" t="s">
        <v>187</v>
      </c>
      <c r="B122" s="62"/>
      <c r="C122" s="125"/>
      <c r="D122" s="145" t="s">
        <v>30</v>
      </c>
      <c r="E122" s="145" t="s">
        <v>189</v>
      </c>
      <c r="F122" s="104"/>
      <c r="G122" s="61">
        <f t="shared" ref="G122:I126" si="3">G123</f>
        <v>158</v>
      </c>
      <c r="H122" s="61">
        <f t="shared" si="3"/>
        <v>158</v>
      </c>
      <c r="I122" s="61">
        <f t="shared" si="3"/>
        <v>158</v>
      </c>
    </row>
    <row r="123" spans="1:9" x14ac:dyDescent="0.2">
      <c r="A123" s="146" t="s">
        <v>61</v>
      </c>
      <c r="B123" s="62"/>
      <c r="C123" s="147" t="s">
        <v>190</v>
      </c>
      <c r="D123" s="147" t="s">
        <v>30</v>
      </c>
      <c r="E123" s="147" t="s">
        <v>189</v>
      </c>
      <c r="F123" s="104"/>
      <c r="G123" s="61">
        <f t="shared" si="3"/>
        <v>158</v>
      </c>
      <c r="H123" s="61">
        <f t="shared" si="3"/>
        <v>158</v>
      </c>
      <c r="I123" s="61">
        <f t="shared" si="3"/>
        <v>158</v>
      </c>
    </row>
    <row r="124" spans="1:9" ht="25.5" x14ac:dyDescent="0.2">
      <c r="A124" s="146" t="s">
        <v>83</v>
      </c>
      <c r="B124" s="62"/>
      <c r="C124" s="147" t="s">
        <v>191</v>
      </c>
      <c r="D124" s="147" t="s">
        <v>30</v>
      </c>
      <c r="E124" s="147" t="s">
        <v>189</v>
      </c>
      <c r="F124" s="104"/>
      <c r="G124" s="61">
        <f t="shared" si="3"/>
        <v>158</v>
      </c>
      <c r="H124" s="61">
        <f t="shared" si="3"/>
        <v>158</v>
      </c>
      <c r="I124" s="61">
        <f t="shared" si="3"/>
        <v>158</v>
      </c>
    </row>
    <row r="125" spans="1:9" ht="25.5" x14ac:dyDescent="0.2">
      <c r="A125" s="146" t="s">
        <v>188</v>
      </c>
      <c r="B125" s="62"/>
      <c r="C125" s="147" t="s">
        <v>192</v>
      </c>
      <c r="D125" s="147" t="s">
        <v>30</v>
      </c>
      <c r="E125" s="147" t="s">
        <v>189</v>
      </c>
      <c r="F125" s="104"/>
      <c r="G125" s="61">
        <f t="shared" si="3"/>
        <v>158</v>
      </c>
      <c r="H125" s="61">
        <f t="shared" si="3"/>
        <v>158</v>
      </c>
      <c r="I125" s="61">
        <f t="shared" si="3"/>
        <v>158</v>
      </c>
    </row>
    <row r="126" spans="1:9" ht="25.5" x14ac:dyDescent="0.2">
      <c r="A126" s="146" t="s">
        <v>96</v>
      </c>
      <c r="B126" s="62"/>
      <c r="C126" s="147" t="s">
        <v>193</v>
      </c>
      <c r="D126" s="147" t="s">
        <v>30</v>
      </c>
      <c r="E126" s="147" t="s">
        <v>189</v>
      </c>
      <c r="F126" s="104"/>
      <c r="G126" s="61">
        <f t="shared" si="3"/>
        <v>158</v>
      </c>
      <c r="H126" s="61">
        <f t="shared" si="3"/>
        <v>158</v>
      </c>
      <c r="I126" s="61">
        <f t="shared" si="3"/>
        <v>158</v>
      </c>
    </row>
    <row r="127" spans="1:9" x14ac:dyDescent="0.2">
      <c r="A127" s="148" t="s">
        <v>95</v>
      </c>
      <c r="B127" s="62"/>
      <c r="C127" s="149" t="s">
        <v>193</v>
      </c>
      <c r="D127" s="149" t="s">
        <v>30</v>
      </c>
      <c r="E127" s="149" t="s">
        <v>189</v>
      </c>
      <c r="F127" s="149" t="s">
        <v>194</v>
      </c>
      <c r="G127" s="61">
        <f>'6'!G45</f>
        <v>158</v>
      </c>
      <c r="H127" s="61">
        <f>'6'!H45</f>
        <v>158</v>
      </c>
      <c r="I127" s="61">
        <f>'6'!I45</f>
        <v>158</v>
      </c>
    </row>
    <row r="128" spans="1:9" ht="15" x14ac:dyDescent="0.2">
      <c r="A128" s="49" t="s">
        <v>17</v>
      </c>
      <c r="B128" s="62"/>
      <c r="C128" s="117"/>
      <c r="D128" s="116" t="s">
        <v>30</v>
      </c>
      <c r="E128" s="116" t="s">
        <v>34</v>
      </c>
      <c r="F128" s="117"/>
      <c r="G128" s="61">
        <f>'6'!G46</f>
        <v>100</v>
      </c>
      <c r="H128" s="61">
        <f>'6'!H46</f>
        <v>100</v>
      </c>
      <c r="I128" s="61">
        <f>'6'!I46</f>
        <v>100</v>
      </c>
    </row>
    <row r="129" spans="1:9" x14ac:dyDescent="0.2">
      <c r="A129" s="48" t="s">
        <v>44</v>
      </c>
      <c r="B129" s="62"/>
      <c r="C129" s="37" t="s">
        <v>48</v>
      </c>
      <c r="D129" s="109" t="s">
        <v>30</v>
      </c>
      <c r="E129" s="109" t="s">
        <v>34</v>
      </c>
      <c r="F129" s="37"/>
      <c r="G129" s="61">
        <f>'6'!G47</f>
        <v>100</v>
      </c>
      <c r="H129" s="61">
        <f>'6'!H47</f>
        <v>100</v>
      </c>
      <c r="I129" s="61">
        <f>'6'!I47</f>
        <v>100</v>
      </c>
    </row>
    <row r="130" spans="1:9" x14ac:dyDescent="0.2">
      <c r="A130" s="48" t="s">
        <v>46</v>
      </c>
      <c r="B130" s="62"/>
      <c r="C130" s="37" t="s">
        <v>49</v>
      </c>
      <c r="D130" s="109" t="s">
        <v>30</v>
      </c>
      <c r="E130" s="109" t="s">
        <v>34</v>
      </c>
      <c r="F130" s="37" t="s">
        <v>14</v>
      </c>
      <c r="G130" s="61">
        <f>'6'!G48</f>
        <v>100</v>
      </c>
      <c r="H130" s="61">
        <f>'6'!H48</f>
        <v>100</v>
      </c>
      <c r="I130" s="61">
        <f>'6'!I48</f>
        <v>100</v>
      </c>
    </row>
    <row r="131" spans="1:9" x14ac:dyDescent="0.2">
      <c r="A131" s="48" t="s">
        <v>46</v>
      </c>
      <c r="B131" s="62"/>
      <c r="C131" s="37" t="s">
        <v>55</v>
      </c>
      <c r="D131" s="109" t="s">
        <v>30</v>
      </c>
      <c r="E131" s="109" t="s">
        <v>34</v>
      </c>
      <c r="F131" s="37"/>
      <c r="G131" s="61">
        <f>'6'!G49</f>
        <v>100</v>
      </c>
      <c r="H131" s="61">
        <f>'6'!H49</f>
        <v>100</v>
      </c>
      <c r="I131" s="61">
        <f>'6'!I49</f>
        <v>100</v>
      </c>
    </row>
    <row r="132" spans="1:9" ht="25.5" x14ac:dyDescent="0.2">
      <c r="A132" s="48" t="s">
        <v>103</v>
      </c>
      <c r="B132" s="62"/>
      <c r="C132" s="109" t="s">
        <v>50</v>
      </c>
      <c r="D132" s="109" t="s">
        <v>30</v>
      </c>
      <c r="E132" s="109" t="s">
        <v>34</v>
      </c>
      <c r="F132" s="109" t="s">
        <v>14</v>
      </c>
      <c r="G132" s="61">
        <f>'6'!G50</f>
        <v>100</v>
      </c>
      <c r="H132" s="61">
        <f>'6'!H50</f>
        <v>100</v>
      </c>
      <c r="I132" s="61">
        <f>'6'!I50</f>
        <v>100</v>
      </c>
    </row>
    <row r="133" spans="1:9" ht="15.75" customHeight="1" x14ac:dyDescent="0.2">
      <c r="A133" s="48" t="s">
        <v>105</v>
      </c>
      <c r="B133" s="46"/>
      <c r="C133" s="109" t="s">
        <v>50</v>
      </c>
      <c r="D133" s="109" t="s">
        <v>30</v>
      </c>
      <c r="E133" s="109" t="s">
        <v>34</v>
      </c>
      <c r="F133" s="109" t="s">
        <v>104</v>
      </c>
      <c r="G133" s="61">
        <f>'6'!G51</f>
        <v>100</v>
      </c>
      <c r="H133" s="61">
        <f>'6'!H51</f>
        <v>100</v>
      </c>
      <c r="I133" s="61">
        <f>'6'!I51</f>
        <v>100</v>
      </c>
    </row>
    <row r="134" spans="1:9" ht="15" x14ac:dyDescent="0.25">
      <c r="A134" s="44" t="s">
        <v>22</v>
      </c>
      <c r="B134" s="62"/>
      <c r="C134" s="100"/>
      <c r="D134" s="100" t="s">
        <v>30</v>
      </c>
      <c r="E134" s="100" t="s">
        <v>35</v>
      </c>
      <c r="F134" s="100"/>
      <c r="G134" s="61">
        <f>'6'!G52</f>
        <v>1255.1334400000001</v>
      </c>
      <c r="H134" s="61">
        <f>'6'!H52</f>
        <v>1299.0631104000001</v>
      </c>
      <c r="I134" s="61">
        <f>'6'!I52</f>
        <v>1347.1284454847998</v>
      </c>
    </row>
    <row r="135" spans="1:9" x14ac:dyDescent="0.2">
      <c r="A135" s="48" t="s">
        <v>44</v>
      </c>
      <c r="B135" s="62"/>
      <c r="C135" s="109" t="s">
        <v>48</v>
      </c>
      <c r="D135" s="109" t="s">
        <v>30</v>
      </c>
      <c r="E135" s="109" t="s">
        <v>35</v>
      </c>
      <c r="F135" s="31"/>
      <c r="G135" s="61">
        <f>'6'!G53</f>
        <v>1255.1334400000001</v>
      </c>
      <c r="H135" s="61">
        <f>'6'!H53</f>
        <v>1299.0631104000001</v>
      </c>
      <c r="I135" s="61">
        <f>'6'!I53</f>
        <v>1347.1284454847998</v>
      </c>
    </row>
    <row r="136" spans="1:9" x14ac:dyDescent="0.2">
      <c r="A136" s="48" t="s">
        <v>46</v>
      </c>
      <c r="B136" s="62"/>
      <c r="C136" s="109" t="s">
        <v>49</v>
      </c>
      <c r="D136" s="109" t="s">
        <v>30</v>
      </c>
      <c r="E136" s="109" t="s">
        <v>35</v>
      </c>
      <c r="F136" s="31"/>
      <c r="G136" s="61">
        <f>'6'!G54</f>
        <v>1255.1334400000001</v>
      </c>
      <c r="H136" s="61">
        <f>'6'!H54</f>
        <v>1299.0631104000001</v>
      </c>
      <c r="I136" s="61">
        <f>'6'!I54</f>
        <v>1347.1284454847998</v>
      </c>
    </row>
    <row r="137" spans="1:9" x14ac:dyDescent="0.2">
      <c r="A137" s="48" t="s">
        <v>46</v>
      </c>
      <c r="B137" s="62"/>
      <c r="C137" s="109" t="s">
        <v>55</v>
      </c>
      <c r="D137" s="109" t="s">
        <v>30</v>
      </c>
      <c r="E137" s="109" t="s">
        <v>35</v>
      </c>
      <c r="F137" s="31"/>
      <c r="G137" s="61">
        <f>'6'!G55</f>
        <v>1255.1334400000001</v>
      </c>
      <c r="H137" s="61">
        <f>'6'!H55</f>
        <v>1299.0631104000001</v>
      </c>
      <c r="I137" s="61">
        <f>'6'!I55</f>
        <v>1347.1284454847998</v>
      </c>
    </row>
    <row r="138" spans="1:9" x14ac:dyDescent="0.2">
      <c r="A138" s="48" t="s">
        <v>106</v>
      </c>
      <c r="B138" s="63"/>
      <c r="C138" s="109" t="s">
        <v>50</v>
      </c>
      <c r="D138" s="113" t="s">
        <v>30</v>
      </c>
      <c r="E138" s="113" t="s">
        <v>35</v>
      </c>
      <c r="F138" s="38"/>
      <c r="G138" s="61">
        <f>'6'!G56</f>
        <v>700</v>
      </c>
      <c r="H138" s="61">
        <f>'6'!H56</f>
        <v>724.5</v>
      </c>
      <c r="I138" s="61">
        <f>'6'!I56</f>
        <v>751.30649999999991</v>
      </c>
    </row>
    <row r="139" spans="1:9" ht="25.5" x14ac:dyDescent="0.2">
      <c r="A139" s="47" t="s">
        <v>92</v>
      </c>
      <c r="B139" s="63"/>
      <c r="C139" s="109" t="s">
        <v>50</v>
      </c>
      <c r="D139" s="113" t="s">
        <v>30</v>
      </c>
      <c r="E139" s="113" t="s">
        <v>35</v>
      </c>
      <c r="F139" s="104">
        <v>200</v>
      </c>
      <c r="G139" s="61">
        <f>'6'!G57</f>
        <v>700</v>
      </c>
      <c r="H139" s="61">
        <f>'6'!H57</f>
        <v>724.5</v>
      </c>
      <c r="I139" s="61">
        <f>'6'!I57</f>
        <v>751.30649999999991</v>
      </c>
    </row>
    <row r="140" spans="1:9" ht="25.5" x14ac:dyDescent="0.2">
      <c r="A140" s="118" t="s">
        <v>107</v>
      </c>
      <c r="B140" s="46"/>
      <c r="C140" s="109" t="s">
        <v>51</v>
      </c>
      <c r="D140" s="113"/>
      <c r="E140" s="113"/>
      <c r="F140" s="38"/>
      <c r="G140" s="61">
        <f>'6'!G58</f>
        <v>200</v>
      </c>
      <c r="H140" s="61">
        <f>'6'!H58</f>
        <v>207</v>
      </c>
      <c r="I140" s="61">
        <f>'6'!I58</f>
        <v>214.65899999999999</v>
      </c>
    </row>
    <row r="141" spans="1:9" ht="25.5" x14ac:dyDescent="0.2">
      <c r="A141" s="47" t="s">
        <v>92</v>
      </c>
      <c r="B141" s="46"/>
      <c r="C141" s="109" t="s">
        <v>51</v>
      </c>
      <c r="D141" s="31"/>
      <c r="E141" s="31"/>
      <c r="F141" s="104">
        <v>200</v>
      </c>
      <c r="G141" s="61">
        <f>'6'!G59</f>
        <v>200</v>
      </c>
      <c r="H141" s="61">
        <f>'6'!H59</f>
        <v>207</v>
      </c>
      <c r="I141" s="61">
        <f>'6'!I59</f>
        <v>214.65899999999999</v>
      </c>
    </row>
    <row r="142" spans="1:9" ht="17.25" customHeight="1" x14ac:dyDescent="0.2">
      <c r="A142" s="46" t="s">
        <v>108</v>
      </c>
      <c r="B142" s="68"/>
      <c r="C142" s="109" t="s">
        <v>70</v>
      </c>
      <c r="D142" s="31"/>
      <c r="E142" s="31"/>
      <c r="F142" s="38"/>
      <c r="G142" s="61">
        <f>'6'!G60</f>
        <v>7.5878399999999999</v>
      </c>
      <c r="H142" s="61">
        <f>'6'!H60</f>
        <v>7.8534143999999992</v>
      </c>
      <c r="I142" s="61">
        <f>'6'!I60</f>
        <v>8.143990732799999</v>
      </c>
    </row>
    <row r="143" spans="1:9" ht="25.5" x14ac:dyDescent="0.2">
      <c r="A143" s="47" t="s">
        <v>92</v>
      </c>
      <c r="B143" s="68"/>
      <c r="C143" s="109" t="s">
        <v>70</v>
      </c>
      <c r="D143" s="31"/>
      <c r="E143" s="31"/>
      <c r="F143" s="104">
        <v>200</v>
      </c>
      <c r="G143" s="61">
        <f>'6'!G61</f>
        <v>7.5878399999999999</v>
      </c>
      <c r="H143" s="61">
        <f>'6'!H61</f>
        <v>7.8534143999999992</v>
      </c>
      <c r="I143" s="61">
        <f>'6'!I61</f>
        <v>8.143990732799999</v>
      </c>
    </row>
    <row r="144" spans="1:9" ht="25.5" x14ac:dyDescent="0.2">
      <c r="A144" s="46" t="s">
        <v>185</v>
      </c>
      <c r="B144" s="68"/>
      <c r="C144" s="109" t="s">
        <v>52</v>
      </c>
      <c r="D144" s="31"/>
      <c r="E144" s="31"/>
      <c r="F144" s="38"/>
      <c r="G144" s="61">
        <f>'6'!G62</f>
        <v>337.30560000000003</v>
      </c>
      <c r="H144" s="61">
        <f>'6'!H62</f>
        <v>349.11129599999998</v>
      </c>
      <c r="I144" s="61">
        <f>'6'!I62</f>
        <v>362.02841395199994</v>
      </c>
    </row>
    <row r="145" spans="1:9" ht="25.5" x14ac:dyDescent="0.2">
      <c r="A145" s="47" t="s">
        <v>92</v>
      </c>
      <c r="B145" s="46"/>
      <c r="C145" s="109" t="s">
        <v>52</v>
      </c>
      <c r="D145" s="31"/>
      <c r="E145" s="31"/>
      <c r="F145" s="104">
        <v>200</v>
      </c>
      <c r="G145" s="61">
        <f>'6'!G63</f>
        <v>337.30560000000003</v>
      </c>
      <c r="H145" s="61">
        <f>'6'!H63</f>
        <v>349.11129599999998</v>
      </c>
      <c r="I145" s="61">
        <f>'6'!I63</f>
        <v>362.02841395199994</v>
      </c>
    </row>
    <row r="146" spans="1:9" ht="23.25" customHeight="1" x14ac:dyDescent="0.2">
      <c r="A146" s="46" t="s">
        <v>186</v>
      </c>
      <c r="B146" s="46"/>
      <c r="C146" s="109" t="s">
        <v>53</v>
      </c>
      <c r="D146" s="31"/>
      <c r="E146" s="31"/>
      <c r="F146" s="38"/>
      <c r="G146" s="61">
        <f>'6'!G64</f>
        <v>10.24</v>
      </c>
      <c r="H146" s="61">
        <f>'6'!H64</f>
        <v>10.5984</v>
      </c>
      <c r="I146" s="61">
        <f>'6'!I64</f>
        <v>10.990540800000002</v>
      </c>
    </row>
    <row r="147" spans="1:9" ht="30" customHeight="1" x14ac:dyDescent="0.2">
      <c r="A147" s="47" t="s">
        <v>92</v>
      </c>
      <c r="B147" s="46"/>
      <c r="C147" s="109" t="s">
        <v>53</v>
      </c>
      <c r="D147" s="31"/>
      <c r="E147" s="31"/>
      <c r="F147" s="104">
        <v>200</v>
      </c>
      <c r="G147" s="61">
        <f>'6'!G65</f>
        <v>10.24</v>
      </c>
      <c r="H147" s="61">
        <f>'6'!H65</f>
        <v>10.5984</v>
      </c>
      <c r="I147" s="61">
        <f>'6'!I65</f>
        <v>10.990540800000002</v>
      </c>
    </row>
    <row r="148" spans="1:9" ht="18.75" customHeight="1" x14ac:dyDescent="0.2">
      <c r="A148" s="44" t="s">
        <v>12</v>
      </c>
      <c r="B148" s="46"/>
      <c r="C148" s="121"/>
      <c r="D148" s="121" t="s">
        <v>36</v>
      </c>
      <c r="E148" s="121" t="s">
        <v>31</v>
      </c>
      <c r="F148" s="121"/>
      <c r="G148" s="61">
        <f>'6'!G66</f>
        <v>297.39999999999998</v>
      </c>
      <c r="H148" s="61">
        <f>'6'!H66</f>
        <v>297.39999999999998</v>
      </c>
      <c r="I148" s="61">
        <f>'6'!I66</f>
        <v>0</v>
      </c>
    </row>
    <row r="149" spans="1:9" x14ac:dyDescent="0.2">
      <c r="A149" s="46" t="s">
        <v>18</v>
      </c>
      <c r="B149" s="46"/>
      <c r="C149" s="31"/>
      <c r="D149" s="31" t="s">
        <v>36</v>
      </c>
      <c r="E149" s="31" t="s">
        <v>32</v>
      </c>
      <c r="F149" s="31"/>
      <c r="G149" s="61">
        <f>'6'!G67</f>
        <v>297.39999999999998</v>
      </c>
      <c r="H149" s="61">
        <f>'6'!H67</f>
        <v>297.39999999999998</v>
      </c>
      <c r="I149" s="61">
        <f>'6'!I67</f>
        <v>0</v>
      </c>
    </row>
    <row r="150" spans="1:9" x14ac:dyDescent="0.2">
      <c r="A150" s="48" t="s">
        <v>44</v>
      </c>
      <c r="B150" s="46"/>
      <c r="C150" s="38" t="s">
        <v>48</v>
      </c>
      <c r="D150" s="31" t="s">
        <v>36</v>
      </c>
      <c r="E150" s="31" t="s">
        <v>32</v>
      </c>
      <c r="F150" s="31"/>
      <c r="G150" s="61">
        <f>'6'!G68</f>
        <v>297.39999999999998</v>
      </c>
      <c r="H150" s="61">
        <f>'6'!H68</f>
        <v>297.39999999999998</v>
      </c>
      <c r="I150" s="61">
        <f>'6'!I68</f>
        <v>0</v>
      </c>
    </row>
    <row r="151" spans="1:9" x14ac:dyDescent="0.2">
      <c r="A151" s="48" t="s">
        <v>46</v>
      </c>
      <c r="B151" s="46"/>
      <c r="C151" s="38" t="s">
        <v>49</v>
      </c>
      <c r="D151" s="31" t="s">
        <v>36</v>
      </c>
      <c r="E151" s="31" t="s">
        <v>32</v>
      </c>
      <c r="F151" s="31"/>
      <c r="G151" s="61">
        <f>'6'!G69</f>
        <v>297.39999999999998</v>
      </c>
      <c r="H151" s="61">
        <f>'6'!H69</f>
        <v>297.39999999999998</v>
      </c>
      <c r="I151" s="61">
        <f>'6'!I69</f>
        <v>0</v>
      </c>
    </row>
    <row r="152" spans="1:9" x14ac:dyDescent="0.2">
      <c r="A152" s="48" t="s">
        <v>46</v>
      </c>
      <c r="B152" s="46"/>
      <c r="C152" s="113" t="s">
        <v>55</v>
      </c>
      <c r="D152" s="31"/>
      <c r="E152" s="31"/>
      <c r="F152" s="31"/>
      <c r="G152" s="61">
        <f>'6'!G70</f>
        <v>297.39999999999998</v>
      </c>
      <c r="H152" s="61">
        <f>'6'!H70</f>
        <v>297.39999999999998</v>
      </c>
      <c r="I152" s="61">
        <f>'6'!I70</f>
        <v>0</v>
      </c>
    </row>
    <row r="153" spans="1:9" ht="25.5" x14ac:dyDescent="0.2">
      <c r="A153" s="46" t="s">
        <v>28</v>
      </c>
      <c r="B153" s="46"/>
      <c r="C153" s="38" t="s">
        <v>54</v>
      </c>
      <c r="D153" s="31" t="s">
        <v>36</v>
      </c>
      <c r="E153" s="31" t="s">
        <v>32</v>
      </c>
      <c r="F153" s="124"/>
      <c r="G153" s="61">
        <f>'6'!G71</f>
        <v>297.39999999999998</v>
      </c>
      <c r="H153" s="61">
        <f>'6'!H71</f>
        <v>297.39999999999998</v>
      </c>
      <c r="I153" s="61">
        <f>'6'!I71</f>
        <v>0</v>
      </c>
    </row>
    <row r="154" spans="1:9" ht="51" x14ac:dyDescent="0.2">
      <c r="A154" s="47" t="s">
        <v>88</v>
      </c>
      <c r="B154" s="46"/>
      <c r="C154" s="38" t="s">
        <v>54</v>
      </c>
      <c r="D154" s="31" t="s">
        <v>36</v>
      </c>
      <c r="E154" s="31" t="s">
        <v>32</v>
      </c>
      <c r="F154" s="38">
        <v>100</v>
      </c>
      <c r="G154" s="61">
        <f>'6'!G72</f>
        <v>254.666</v>
      </c>
      <c r="H154" s="61">
        <f>'6'!H72</f>
        <v>254.666</v>
      </c>
      <c r="I154" s="61">
        <f>'6'!I72</f>
        <v>0</v>
      </c>
    </row>
    <row r="155" spans="1:9" ht="25.5" x14ac:dyDescent="0.2">
      <c r="A155" s="47" t="s">
        <v>92</v>
      </c>
      <c r="B155" s="46"/>
      <c r="C155" s="38" t="s">
        <v>54</v>
      </c>
      <c r="D155" s="31" t="s">
        <v>36</v>
      </c>
      <c r="E155" s="31" t="s">
        <v>32</v>
      </c>
      <c r="F155" s="38">
        <v>200</v>
      </c>
      <c r="G155" s="61">
        <f>'6'!G73</f>
        <v>42.734000000000002</v>
      </c>
      <c r="H155" s="61">
        <f>'6'!H73</f>
        <v>42.734000000000002</v>
      </c>
      <c r="I155" s="61">
        <f>'6'!I73</f>
        <v>0</v>
      </c>
    </row>
    <row r="156" spans="1:9" ht="25.5" x14ac:dyDescent="0.2">
      <c r="A156" s="44" t="s">
        <v>76</v>
      </c>
      <c r="B156" s="94"/>
      <c r="C156" s="139"/>
      <c r="D156" s="121" t="s">
        <v>32</v>
      </c>
      <c r="E156" s="140">
        <v>14</v>
      </c>
      <c r="F156" s="141"/>
      <c r="G156" s="53">
        <f>'6'!G81</f>
        <v>3.5</v>
      </c>
      <c r="H156" s="53">
        <f>'6'!H81</f>
        <v>3.5</v>
      </c>
      <c r="I156" s="53">
        <f>'6'!I81</f>
        <v>3.5</v>
      </c>
    </row>
    <row r="157" spans="1:9" x14ac:dyDescent="0.2">
      <c r="A157" s="46" t="s">
        <v>44</v>
      </c>
      <c r="B157" s="93"/>
      <c r="C157" s="125" t="s">
        <v>48</v>
      </c>
      <c r="D157" s="126" t="s">
        <v>32</v>
      </c>
      <c r="E157" s="42">
        <v>14</v>
      </c>
      <c r="F157" s="38"/>
      <c r="G157" s="61">
        <f>'6'!G82</f>
        <v>3.5</v>
      </c>
      <c r="H157" s="61">
        <f>'6'!H82</f>
        <v>3.5</v>
      </c>
      <c r="I157" s="61">
        <f>'6'!I82</f>
        <v>3.5</v>
      </c>
    </row>
    <row r="158" spans="1:9" x14ac:dyDescent="0.2">
      <c r="A158" s="46" t="s">
        <v>46</v>
      </c>
      <c r="B158" s="93"/>
      <c r="C158" s="125" t="s">
        <v>49</v>
      </c>
      <c r="D158" s="126" t="s">
        <v>32</v>
      </c>
      <c r="E158" s="42">
        <v>14</v>
      </c>
      <c r="F158" s="38"/>
      <c r="G158" s="61">
        <f>'6'!G83</f>
        <v>3.5</v>
      </c>
      <c r="H158" s="61">
        <f>'6'!H83</f>
        <v>3.5</v>
      </c>
      <c r="I158" s="61">
        <f>'6'!I83</f>
        <v>3.5</v>
      </c>
    </row>
    <row r="159" spans="1:9" x14ac:dyDescent="0.2">
      <c r="A159" s="46" t="s">
        <v>46</v>
      </c>
      <c r="B159" s="93"/>
      <c r="C159" s="125" t="s">
        <v>55</v>
      </c>
      <c r="D159" s="126" t="s">
        <v>32</v>
      </c>
      <c r="E159" s="42">
        <v>14</v>
      </c>
      <c r="F159" s="38"/>
      <c r="G159" s="61">
        <f>'6'!G84</f>
        <v>3.5</v>
      </c>
      <c r="H159" s="61">
        <f>'6'!H84</f>
        <v>3.5</v>
      </c>
      <c r="I159" s="61">
        <f>'6'!I84</f>
        <v>3.5</v>
      </c>
    </row>
    <row r="160" spans="1:9" ht="38.25" x14ac:dyDescent="0.2">
      <c r="A160" s="46" t="s">
        <v>77</v>
      </c>
      <c r="B160" s="93"/>
      <c r="C160" s="125" t="s">
        <v>78</v>
      </c>
      <c r="D160" s="126" t="s">
        <v>32</v>
      </c>
      <c r="E160" s="42">
        <v>14</v>
      </c>
      <c r="F160" s="38"/>
      <c r="G160" s="61">
        <f>'6'!G85</f>
        <v>3.5</v>
      </c>
      <c r="H160" s="61">
        <f>'6'!H85</f>
        <v>3.5</v>
      </c>
      <c r="I160" s="61">
        <f>'6'!I85</f>
        <v>3.5</v>
      </c>
    </row>
    <row r="161" spans="1:9" ht="25.5" x14ac:dyDescent="0.2">
      <c r="A161" s="47" t="s">
        <v>92</v>
      </c>
      <c r="B161" s="93"/>
      <c r="C161" s="125" t="s">
        <v>78</v>
      </c>
      <c r="D161" s="126" t="s">
        <v>32</v>
      </c>
      <c r="E161" s="42">
        <v>14</v>
      </c>
      <c r="F161" s="38">
        <v>200</v>
      </c>
      <c r="G161" s="61">
        <f>'6'!G86</f>
        <v>3.5</v>
      </c>
      <c r="H161" s="61">
        <f>'6'!H86</f>
        <v>3.5</v>
      </c>
      <c r="I161" s="61">
        <f>'6'!I86</f>
        <v>3.5</v>
      </c>
    </row>
    <row r="162" spans="1:9" x14ac:dyDescent="0.2">
      <c r="A162" s="130" t="s">
        <v>25</v>
      </c>
      <c r="C162" s="121"/>
      <c r="D162" s="121" t="s">
        <v>40</v>
      </c>
      <c r="E162" s="121" t="s">
        <v>31</v>
      </c>
      <c r="G162" s="74">
        <f>'6'!G148</f>
        <v>1369.412</v>
      </c>
      <c r="H162" s="74">
        <f>'6'!H148</f>
        <v>1369.412</v>
      </c>
      <c r="I162" s="74">
        <f>'6'!I148</f>
        <v>1369.412</v>
      </c>
    </row>
    <row r="163" spans="1:9" x14ac:dyDescent="0.2">
      <c r="A163" s="46" t="s">
        <v>23</v>
      </c>
      <c r="C163" s="31"/>
      <c r="D163" s="31" t="s">
        <v>40</v>
      </c>
      <c r="E163" s="31" t="s">
        <v>30</v>
      </c>
      <c r="F163" s="91"/>
      <c r="G163" s="72">
        <f>'6'!G149</f>
        <v>1369.412</v>
      </c>
      <c r="H163" s="72">
        <f>'6'!H149</f>
        <v>1369.412</v>
      </c>
      <c r="I163" s="72">
        <f>'6'!I149</f>
        <v>1369.412</v>
      </c>
    </row>
    <row r="164" spans="1:9" x14ac:dyDescent="0.2">
      <c r="A164" s="48" t="s">
        <v>44</v>
      </c>
      <c r="C164" s="37" t="s">
        <v>48</v>
      </c>
      <c r="D164" s="31" t="s">
        <v>40</v>
      </c>
      <c r="E164" s="31" t="s">
        <v>30</v>
      </c>
      <c r="F164" s="91"/>
      <c r="G164" s="72">
        <f>'6'!G150</f>
        <v>1369.412</v>
      </c>
      <c r="H164" s="72">
        <f>'6'!H150</f>
        <v>1369.412</v>
      </c>
      <c r="I164" s="72">
        <f>'6'!I150</f>
        <v>1369.412</v>
      </c>
    </row>
    <row r="165" spans="1:9" x14ac:dyDescent="0.2">
      <c r="A165" s="48" t="s">
        <v>62</v>
      </c>
      <c r="C165" s="37" t="s">
        <v>49</v>
      </c>
      <c r="D165" s="31" t="s">
        <v>40</v>
      </c>
      <c r="E165" s="31" t="s">
        <v>30</v>
      </c>
      <c r="F165" s="91"/>
      <c r="G165" s="72">
        <f>'6'!G151</f>
        <v>1369.412</v>
      </c>
      <c r="H165" s="72">
        <f>'6'!H151</f>
        <v>1369.412</v>
      </c>
      <c r="I165" s="72">
        <f>'6'!I151</f>
        <v>1369.412</v>
      </c>
    </row>
    <row r="166" spans="1:9" x14ac:dyDescent="0.2">
      <c r="A166" s="48" t="s">
        <v>62</v>
      </c>
      <c r="C166" s="38" t="s">
        <v>55</v>
      </c>
      <c r="D166" s="31" t="s">
        <v>40</v>
      </c>
      <c r="E166" s="31" t="s">
        <v>30</v>
      </c>
      <c r="F166" s="92"/>
      <c r="G166" s="72">
        <f>'6'!G152</f>
        <v>1369.412</v>
      </c>
      <c r="H166" s="72">
        <f>'6'!H152</f>
        <v>1369.412</v>
      </c>
      <c r="I166" s="72">
        <f>'6'!I152</f>
        <v>1369.412</v>
      </c>
    </row>
    <row r="167" spans="1:9" x14ac:dyDescent="0.2">
      <c r="A167" s="46" t="s">
        <v>179</v>
      </c>
      <c r="C167" s="38" t="s">
        <v>59</v>
      </c>
      <c r="D167" s="31" t="s">
        <v>40</v>
      </c>
      <c r="E167" s="31" t="s">
        <v>30</v>
      </c>
      <c r="F167" s="92"/>
      <c r="G167" s="72">
        <f>'6'!G153</f>
        <v>1369.412</v>
      </c>
      <c r="H167" s="72">
        <f>'6'!H153</f>
        <v>1369.412</v>
      </c>
      <c r="I167" s="72">
        <f>'6'!I153</f>
        <v>1369.412</v>
      </c>
    </row>
    <row r="168" spans="1:9" x14ac:dyDescent="0.2">
      <c r="A168" s="46" t="s">
        <v>177</v>
      </c>
      <c r="C168" s="38" t="s">
        <v>59</v>
      </c>
      <c r="D168" s="31" t="s">
        <v>40</v>
      </c>
      <c r="E168" s="31" t="s">
        <v>30</v>
      </c>
      <c r="F168" s="142">
        <v>300</v>
      </c>
      <c r="G168" s="72">
        <f>'6'!G154</f>
        <v>1369.412</v>
      </c>
      <c r="H168" s="72">
        <f>'6'!H154</f>
        <v>1369.412</v>
      </c>
      <c r="I168" s="72">
        <f>'6'!I154</f>
        <v>1369.412</v>
      </c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</vt:lpstr>
      <vt:lpstr>6</vt:lpstr>
      <vt:lpstr>7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2021-11-10T10:35:54Z</cp:lastPrinted>
  <dcterms:created xsi:type="dcterms:W3CDTF">2007-09-04T08:08:49Z</dcterms:created>
  <dcterms:modified xsi:type="dcterms:W3CDTF">2021-12-23T11:12:04Z</dcterms:modified>
</cp:coreProperties>
</file>